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P:\DSS\APD\Forms-Tables-Checklist-Guidance\Field Creation Folder\Traci Spencer\1 Working\2023\Dec\Project 2941\"/>
    </mc:Choice>
  </mc:AlternateContent>
  <xr:revisionPtr revIDLastSave="0" documentId="13_ncr:1_{57BAAAAD-B89F-48F1-8479-53AF51558AFF}" xr6:coauthVersionLast="47" xr6:coauthVersionMax="47" xr10:uidLastSave="{00000000-0000-0000-0000-000000000000}"/>
  <workbookProtection workbookAlgorithmName="SHA-512" workbookHashValue="3WM0GanDRvo13krKKJBUyfit4525awz/8NeD4CikcV7/SEtFPHXuiePtaeQbk0r0Rn5OLzntxHCzE6Ax+yl9MA==" workbookSaltValue="rc/BRgOyxHQxB51LxceCwA==" workbookSpinCount="100000" lockStructure="1"/>
  <bookViews>
    <workbookView xWindow="-120" yWindow="-120" windowWidth="29040" windowHeight="15840" tabRatio="963" xr2:uid="{00000000-000D-0000-FFFF-FFFF00000000}"/>
  </bookViews>
  <sheets>
    <sheet name="Instructions" sheetId="33" r:id="rId1"/>
    <sheet name="PI-1-SCT" sheetId="164" r:id="rId2"/>
    <sheet name="Fees" sheetId="167" r:id="rId3"/>
    <sheet name="Simple Cycle Turbine–1" sheetId="139" r:id="rId4"/>
    <sheet name="Simple Cycle Turbine–2" sheetId="140" r:id="rId5"/>
    <sheet name="Fire Water Pump" sheetId="141" r:id="rId6"/>
    <sheet name="Dew Point Heater–1" sheetId="142" r:id="rId7"/>
    <sheet name="Dew Point Heater–2" sheetId="143" r:id="rId8"/>
    <sheet name="Lube Oil Vent–1" sheetId="144" r:id="rId9"/>
    <sheet name="Lube Oil Vent–2" sheetId="145" r:id="rId10"/>
    <sheet name="Tank–1" sheetId="146" r:id="rId11"/>
    <sheet name="Tank–2" sheetId="171" r:id="rId12"/>
    <sheet name="Tank–3" sheetId="172" r:id="rId13"/>
    <sheet name="Tank–4" sheetId="173" r:id="rId14"/>
    <sheet name="Tank–5" sheetId="174" r:id="rId15"/>
    <sheet name="Tank–6" sheetId="175" r:id="rId16"/>
    <sheet name="Emergency Engine" sheetId="152" r:id="rId17"/>
    <sheet name="Fugitive Emissions" sheetId="153" r:id="rId18"/>
    <sheet name="Maintenance Activities" sheetId="154" r:id="rId19"/>
    <sheet name="BACT" sheetId="161" r:id="rId20"/>
    <sheet name="CND" sheetId="170" r:id="rId21"/>
    <sheet name="Public Notice" sheetId="168" r:id="rId22"/>
    <sheet name="Emission Summary" sheetId="138" r:id="rId23"/>
    <sheet name="Counties" sheetId="30" state="veryHidden" r:id="rId24"/>
  </sheets>
  <definedNames>
    <definedName name="_xlnm._FilterDatabase" localSheetId="23" hidden="1">Counties!$O$1:$Q$24</definedName>
    <definedName name="CAP_Trade">Counties!$J$2</definedName>
    <definedName name="Counties">Counties!$B$2:$B$255</definedName>
    <definedName name="County">'PI-1-SCT'!$D$51</definedName>
    <definedName name="County_TPY_limit">Counties!$B$2:$D$255</definedName>
    <definedName name="CTG1_MW">'Simple Cycle Turbine–1'!$B$23</definedName>
    <definedName name="CTG2_MW">'Simple Cycle Turbine–2'!$B$23</definedName>
    <definedName name="DPH_1">'Dew Point Heater–1'!$B$14</definedName>
    <definedName name="DPH_2">'Dew Point Heater–2'!$B$14</definedName>
    <definedName name="EGEN_hp">'Emergency Engine'!$B$21</definedName>
    <definedName name="Emergency">'Emergency Engine'!$B$14</definedName>
    <definedName name="EmissionSummary">'Emission Summary'!$A$3:$R$20</definedName>
    <definedName name="ES_Header">'Emission Summary'!$A$3:$R$3</definedName>
    <definedName name="ES_RowInsertPoint">'Emission Summary'!$19:$19</definedName>
    <definedName name="ES_Totals">'Emission Summary'!$A$20:$R$20</definedName>
    <definedName name="Fugitive">'Fugitive Emissions'!$B$14</definedName>
    <definedName name="FWP">'Fire Water Pump'!$B$14</definedName>
    <definedName name="FWP_hp">'Fire Water Pump'!$B$21</definedName>
    <definedName name="HEAT1_MMBTu_hr">'Dew Point Heater–1'!$B$21</definedName>
    <definedName name="HEAT2_MMBTu_hr">'Dew Point Heater–2'!$B$21</definedName>
    <definedName name="LOV_1">'Lube Oil Vent–1'!$B$14</definedName>
    <definedName name="LOV_2">'Lube Oil Vent–2'!$B$14</definedName>
    <definedName name="Maintenance">'Maintenance Activities'!$B$14</definedName>
    <definedName name="Max_Distance">Counties!$K$2</definedName>
    <definedName name="NonAttainmentFacility">Counties!$F$2</definedName>
    <definedName name="_xlnm.Print_Area" localSheetId="19">BACT!$A$2:$A$41</definedName>
    <definedName name="_xlnm.Print_Area" localSheetId="20">CND!$A$2:$J$133</definedName>
    <definedName name="_xlnm.Print_Area" localSheetId="6">'Dew Point Heater–1'!$A$2:$E$34</definedName>
    <definedName name="_xlnm.Print_Area" localSheetId="7">'Dew Point Heater–2'!$A$2:$E$34</definedName>
    <definedName name="_xlnm.Print_Area" localSheetId="16">'Emergency Engine'!$A$2:$E$36</definedName>
    <definedName name="_xlnm.Print_Area" localSheetId="22">'Emission Summary'!$A$1:$R$23</definedName>
    <definedName name="_xlnm.Print_Area" localSheetId="2">Fees!$A$2:$J$47</definedName>
    <definedName name="_xlnm.Print_Area" localSheetId="5">'Fire Water Pump'!$A$2:$E$36</definedName>
    <definedName name="_xlnm.Print_Area" localSheetId="17">'Fugitive Emissions'!$A$2:$C$21</definedName>
    <definedName name="_xlnm.Print_Area" localSheetId="0">Instructions!$A$2:$D$65</definedName>
    <definedName name="_xlnm.Print_Area" localSheetId="8">'Lube Oil Vent–1'!$A$2:$C$26</definedName>
    <definedName name="_xlnm.Print_Area" localSheetId="9">'Lube Oil Vent–2'!$A$2:$C$26</definedName>
    <definedName name="_xlnm.Print_Area" localSheetId="18">'Maintenance Activities'!$A$2:$C$33</definedName>
    <definedName name="_xlnm.Print_Area" localSheetId="1">'PI-1-SCT'!$A$2:$G$138</definedName>
    <definedName name="_xlnm.Print_Area" localSheetId="21">'Public Notice'!$A$2:$G$64</definedName>
    <definedName name="_xlnm.Print_Area" localSheetId="3">'Simple Cycle Turbine–1'!$A$2:$C$51</definedName>
    <definedName name="_xlnm.Print_Area" localSheetId="4">'Simple Cycle Turbine–2'!$A$2:$E$51</definedName>
    <definedName name="_xlnm.Print_Area" localSheetId="10">Tank–1!$A$2:$C$31</definedName>
    <definedName name="_xlnm.Print_Area" localSheetId="11">Tank–2!$A$2:$C$31</definedName>
    <definedName name="_xlnm.Print_Area" localSheetId="12">Tank–3!$A$2:$C$31</definedName>
    <definedName name="_xlnm.Print_Area" localSheetId="13">Tank–4!$A$2:$C$31</definedName>
    <definedName name="_xlnm.Print_Area" localSheetId="14">Tank–5!$A$2:$C$31</definedName>
    <definedName name="_xlnm.Print_Area" localSheetId="15">Tank–6!$A$2:$C$31</definedName>
    <definedName name="School">'PI-1-SCT'!$D$63</definedName>
    <definedName name="SCT_1">'Simple Cycle Turbine–1'!$B$14</definedName>
    <definedName name="SCT_2">'Simple Cycle Turbine–2'!$B$14</definedName>
    <definedName name="Tanks_1">Tank–1!$B$14</definedName>
    <definedName name="Tanks_2">Tank–2!$B$14</definedName>
    <definedName name="Tanks_3">Tank–3!$B$14</definedName>
    <definedName name="Tanks_4">Tank–4!$B$14</definedName>
    <definedName name="Tanks_5">Tank–5!$B$14</definedName>
    <definedName name="Tanks_6">Tank–6!$B$14</definedName>
    <definedName name="TitleRegion1.a20.g40.7">'Public Notice'!$A$10</definedName>
    <definedName name="Zones">Counties!$L$2:$L$4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 i="167" l="1"/>
  <c r="N16" i="138" l="1"/>
  <c r="N15" i="138"/>
  <c r="N14" i="138"/>
  <c r="N13" i="138"/>
  <c r="N12" i="138"/>
  <c r="M16" i="138"/>
  <c r="M15" i="138"/>
  <c r="M14" i="138"/>
  <c r="M13" i="138"/>
  <c r="M12" i="138"/>
  <c r="B6" i="138"/>
  <c r="N18" i="138"/>
  <c r="M18" i="138"/>
  <c r="B19" i="138"/>
  <c r="B18" i="138"/>
  <c r="B17" i="138"/>
  <c r="B10" i="138"/>
  <c r="B9" i="138"/>
  <c r="N10" i="138"/>
  <c r="M10" i="138"/>
  <c r="L10" i="138"/>
  <c r="K10" i="138"/>
  <c r="J10" i="138"/>
  <c r="I10" i="138"/>
  <c r="H10" i="138"/>
  <c r="G10" i="138"/>
  <c r="B8" i="138" l="1"/>
  <c r="B16" i="138" l="1"/>
  <c r="B15" i="138"/>
  <c r="B14" i="138"/>
  <c r="B13" i="138"/>
  <c r="B11" i="138"/>
  <c r="A19" i="138"/>
  <c r="A18" i="138"/>
  <c r="A17" i="138"/>
  <c r="A16" i="138"/>
  <c r="A15" i="138"/>
  <c r="A14" i="138"/>
  <c r="A13" i="138"/>
  <c r="A12" i="138"/>
  <c r="A11" i="138"/>
  <c r="A10" i="138"/>
  <c r="A9" i="138"/>
  <c r="A8" i="138"/>
  <c r="D31" i="152" l="1"/>
  <c r="D26" i="152"/>
  <c r="D27" i="152"/>
  <c r="D28" i="152"/>
  <c r="D29" i="152"/>
  <c r="D30" i="152"/>
  <c r="D25" i="152"/>
  <c r="B12" i="138"/>
  <c r="E26" i="143" l="1"/>
  <c r="E27" i="143"/>
  <c r="E28" i="143"/>
  <c r="E29" i="143"/>
  <c r="E30" i="143"/>
  <c r="E31" i="143"/>
  <c r="E25" i="143"/>
  <c r="D26" i="143"/>
  <c r="D27" i="143"/>
  <c r="D28" i="143"/>
  <c r="D29" i="143"/>
  <c r="D30" i="143"/>
  <c r="D31" i="143"/>
  <c r="D25" i="143"/>
  <c r="A7" i="138" l="1"/>
  <c r="A4" i="138" l="1"/>
  <c r="A6" i="138"/>
  <c r="A5" i="138"/>
  <c r="D31" i="141" l="1"/>
  <c r="D26" i="141"/>
  <c r="D27" i="141"/>
  <c r="D28" i="141"/>
  <c r="D29" i="141"/>
  <c r="D30" i="141"/>
  <c r="D25" i="141"/>
  <c r="G47" i="167" l="1"/>
  <c r="F28" i="167"/>
  <c r="D37" i="167" l="1"/>
  <c r="D38" i="167" s="1"/>
  <c r="K2" i="30"/>
  <c r="G64" i="168" l="1"/>
  <c r="B5" i="138" l="1"/>
  <c r="B4" i="138"/>
  <c r="H2" i="30" l="1"/>
  <c r="F2" i="30" l="1"/>
  <c r="E25" i="141" l="1"/>
  <c r="B29" i="139" l="1"/>
  <c r="C4" i="138" l="1"/>
  <c r="C29" i="139"/>
  <c r="B7" i="138"/>
  <c r="N19" i="138" l="1"/>
  <c r="M19" i="138"/>
  <c r="L19" i="138"/>
  <c r="K19" i="138"/>
  <c r="J19" i="138"/>
  <c r="I19" i="138"/>
  <c r="H19" i="138"/>
  <c r="G19" i="138"/>
  <c r="F19" i="138"/>
  <c r="E19" i="138"/>
  <c r="D19" i="138"/>
  <c r="C19" i="138"/>
  <c r="N11" i="138"/>
  <c r="M11" i="138"/>
  <c r="N9" i="138"/>
  <c r="M9" i="138"/>
  <c r="L9" i="138"/>
  <c r="K9" i="138"/>
  <c r="J9" i="138"/>
  <c r="I9" i="138"/>
  <c r="H9" i="138"/>
  <c r="G9" i="138"/>
  <c r="D6" i="138"/>
  <c r="C6" i="138"/>
  <c r="E30" i="142" l="1"/>
  <c r="N7" i="138" s="1"/>
  <c r="O17" i="138" l="1"/>
  <c r="M17" i="138"/>
  <c r="K17" i="138"/>
  <c r="I17" i="138"/>
  <c r="G17" i="138"/>
  <c r="E17" i="138"/>
  <c r="P8" i="138"/>
  <c r="O8" i="138"/>
  <c r="N8" i="138"/>
  <c r="M8" i="138"/>
  <c r="L8" i="138"/>
  <c r="K8" i="138"/>
  <c r="J8" i="138"/>
  <c r="I8" i="138"/>
  <c r="H8" i="138"/>
  <c r="E26" i="152" l="1"/>
  <c r="F17" i="138" s="1"/>
  <c r="E28" i="152"/>
  <c r="J17" i="138" s="1"/>
  <c r="E25" i="152"/>
  <c r="D17" i="138" s="1"/>
  <c r="C17" i="138"/>
  <c r="E30" i="152"/>
  <c r="N17" i="138" s="1"/>
  <c r="E27" i="152"/>
  <c r="H17" i="138" s="1"/>
  <c r="E29" i="152"/>
  <c r="L17" i="138" s="1"/>
  <c r="E31" i="152"/>
  <c r="P17" i="138" s="1"/>
  <c r="G8" i="138"/>
  <c r="F8" i="138"/>
  <c r="D8" i="138"/>
  <c r="E8" i="138"/>
  <c r="C8" i="138"/>
  <c r="E31" i="142"/>
  <c r="P7" i="138" s="1"/>
  <c r="D31" i="142"/>
  <c r="O7" i="138" s="1"/>
  <c r="D30" i="142"/>
  <c r="M7" i="138" s="1"/>
  <c r="E29" i="142"/>
  <c r="L7" i="138" s="1"/>
  <c r="D29" i="142"/>
  <c r="K7" i="138" s="1"/>
  <c r="E28" i="142"/>
  <c r="J7" i="138" s="1"/>
  <c r="D28" i="142"/>
  <c r="I7" i="138" s="1"/>
  <c r="E27" i="142"/>
  <c r="H7" i="138" s="1"/>
  <c r="D27" i="142"/>
  <c r="G7" i="138" s="1"/>
  <c r="E26" i="142"/>
  <c r="F7" i="138" s="1"/>
  <c r="D26" i="142"/>
  <c r="E7" i="138" s="1"/>
  <c r="E25" i="142"/>
  <c r="D7" i="138" s="1"/>
  <c r="D25" i="142"/>
  <c r="O6" i="138"/>
  <c r="M6" i="138"/>
  <c r="K6" i="138"/>
  <c r="I6" i="138"/>
  <c r="G6" i="138"/>
  <c r="E6" i="138"/>
  <c r="B36" i="140"/>
  <c r="B35" i="140"/>
  <c r="B34" i="140"/>
  <c r="B31" i="140"/>
  <c r="B30" i="140"/>
  <c r="B29" i="140"/>
  <c r="B36" i="139"/>
  <c r="B35" i="139"/>
  <c r="B34" i="139"/>
  <c r="B31" i="139"/>
  <c r="B30" i="139"/>
  <c r="E5" i="138" l="1"/>
  <c r="C30" i="140"/>
  <c r="F5" i="138" s="1"/>
  <c r="C5" i="138"/>
  <c r="C29" i="140"/>
  <c r="B32" i="140"/>
  <c r="C32" i="140" s="1"/>
  <c r="C31" i="140"/>
  <c r="M5" i="138"/>
  <c r="C34" i="140"/>
  <c r="N5" i="138" s="1"/>
  <c r="O5" i="138"/>
  <c r="C35" i="140"/>
  <c r="Q5" i="138"/>
  <c r="C36" i="140"/>
  <c r="O4" i="138"/>
  <c r="C35" i="139"/>
  <c r="P4" i="138" s="1"/>
  <c r="G4" i="138"/>
  <c r="C31" i="139"/>
  <c r="H4" i="138" s="1"/>
  <c r="Q4" i="138"/>
  <c r="C36" i="139"/>
  <c r="R4" i="138" s="1"/>
  <c r="E4" i="138"/>
  <c r="C30" i="139"/>
  <c r="F4" i="138" s="1"/>
  <c r="M4" i="138"/>
  <c r="C34" i="139"/>
  <c r="N4" i="138" s="1"/>
  <c r="I5" i="138"/>
  <c r="G5" i="138"/>
  <c r="D5" i="138"/>
  <c r="P5" i="138"/>
  <c r="R5" i="138"/>
  <c r="B33" i="140"/>
  <c r="H5" i="138"/>
  <c r="D4" i="138"/>
  <c r="E31" i="141"/>
  <c r="P6" i="138" s="1"/>
  <c r="E29" i="141"/>
  <c r="L6" i="138" s="1"/>
  <c r="E26" i="141"/>
  <c r="F6" i="138" s="1"/>
  <c r="E30" i="141"/>
  <c r="N6" i="138" s="1"/>
  <c r="E27" i="141"/>
  <c r="H6" i="138" s="1"/>
  <c r="E28" i="141"/>
  <c r="J6" i="138" s="1"/>
  <c r="B32" i="139"/>
  <c r="B33" i="139"/>
  <c r="D20" i="138" l="1"/>
  <c r="I2" i="30" s="1"/>
  <c r="J2" i="30" s="1"/>
  <c r="K5" i="138"/>
  <c r="C33" i="140"/>
  <c r="I4" i="138"/>
  <c r="C32" i="139"/>
  <c r="K4" i="138"/>
  <c r="C33" i="139"/>
  <c r="L4" i="138" s="1"/>
  <c r="N20" i="138"/>
  <c r="H20" i="138"/>
  <c r="P20" i="138"/>
  <c r="R20" i="138"/>
  <c r="F20" i="138"/>
  <c r="J5" i="138"/>
  <c r="L5" i="138"/>
  <c r="J4" i="138"/>
  <c r="J20" i="138" l="1"/>
  <c r="L20" i="138"/>
  <c r="C7" i="138"/>
</calcChain>
</file>

<file path=xl/sharedStrings.xml><?xml version="1.0" encoding="utf-8"?>
<sst xmlns="http://schemas.openxmlformats.org/spreadsheetml/2006/main" count="1896" uniqueCount="934">
  <si>
    <t>lb/hr</t>
  </si>
  <si>
    <t>tpy</t>
  </si>
  <si>
    <t>Pollutant</t>
  </si>
  <si>
    <t>CO</t>
  </si>
  <si>
    <t>PM</t>
  </si>
  <si>
    <t>VOC</t>
  </si>
  <si>
    <t>EPN</t>
  </si>
  <si>
    <t>Rank</t>
  </si>
  <si>
    <t>Name</t>
  </si>
  <si>
    <t>Anderson</t>
  </si>
  <si>
    <t>Andrews</t>
  </si>
  <si>
    <t>Angelina</t>
  </si>
  <si>
    <t>Aransas</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</si>
  <si>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</si>
  <si>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</si>
  <si>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</si>
  <si>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</si>
  <si>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</si>
  <si>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</si>
  <si>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</si>
  <si>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</si>
  <si>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</si>
  <si>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</si>
  <si>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</si>
  <si>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</si>
  <si>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</si>
  <si>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</si>
  <si>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</si>
  <si>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</si>
  <si>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</si>
  <si>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</si>
  <si>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</si>
  <si>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</si>
  <si>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</si>
  <si>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</si>
  <si>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</si>
  <si>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</si>
  <si>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</si>
  <si>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</si>
  <si>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</si>
  <si>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</si>
  <si>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</si>
  <si>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</si>
  <si>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</si>
  <si>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</si>
  <si>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</si>
  <si>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</si>
  <si>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</si>
  <si>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</si>
  <si>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</si>
  <si>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</si>
  <si>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</si>
  <si>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</si>
  <si>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</si>
  <si>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</si>
  <si>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</si>
  <si>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</si>
  <si>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</si>
  <si>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</si>
  <si>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</si>
  <si>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</si>
  <si>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</si>
  <si>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</si>
  <si>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</si>
  <si>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</si>
  <si>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</si>
  <si>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</si>
  <si>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</si>
  <si>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</si>
  <si>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</si>
  <si>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</si>
  <si>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</si>
  <si>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</si>
  <si>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</si>
  <si>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</si>
  <si>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</si>
  <si>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</si>
  <si>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</si>
  <si>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</si>
  <si>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</si>
  <si>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</si>
  <si>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</si>
  <si>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</si>
  <si>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</si>
  <si>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</si>
  <si>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</si>
  <si>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</si>
  <si>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</si>
  <si>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</si>
  <si>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</si>
  <si>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</si>
  <si>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</si>
  <si>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</si>
  <si>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</si>
  <si>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</si>
  <si>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</si>
  <si>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</si>
  <si>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</si>
  <si>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</si>
  <si>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</si>
  <si>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</si>
  <si>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</si>
  <si>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</si>
  <si>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</si>
  <si>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</si>
  <si>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</si>
  <si>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</si>
  <si>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</si>
  <si>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</si>
  <si>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</si>
  <si>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</si>
  <si>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</si>
  <si>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</si>
  <si>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</si>
  <si>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</si>
  <si>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</si>
  <si>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</si>
  <si>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</si>
  <si>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</si>
  <si>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</si>
  <si>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</si>
  <si>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</si>
  <si>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</si>
  <si>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</si>
  <si>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</si>
  <si>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</si>
  <si>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</si>
  <si>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</si>
  <si>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</si>
  <si>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</si>
  <si>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</si>
  <si>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</si>
  <si>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</si>
  <si>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</si>
  <si>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</si>
  <si>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</si>
  <si>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</si>
  <si>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</si>
  <si>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</si>
  <si>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</si>
  <si>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</si>
  <si>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</si>
  <si>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</si>
  <si>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</si>
  <si>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</si>
  <si>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</si>
  <si>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</si>
  <si>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</si>
  <si>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</si>
  <si>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</si>
  <si>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</si>
  <si>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</si>
  <si>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</si>
  <si>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</si>
  <si>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</si>
  <si>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</si>
  <si>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</si>
  <si>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</si>
  <si>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</si>
  <si>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</si>
  <si>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</si>
  <si>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</si>
  <si>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</si>
  <si>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</si>
  <si>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</si>
  <si>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</si>
  <si>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</si>
  <si>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</si>
  <si>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</si>
  <si>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</si>
  <si>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</si>
  <si>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</si>
  <si>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</si>
  <si>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</si>
  <si>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</si>
  <si>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</si>
  <si>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</si>
  <si>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</si>
  <si>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</si>
  <si>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</si>
  <si>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</si>
  <si>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</si>
  <si>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</si>
  <si>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</si>
  <si>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</si>
  <si>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</si>
  <si>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</si>
  <si>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</si>
  <si>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</si>
  <si>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</si>
  <si>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</si>
  <si>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</si>
  <si>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</si>
  <si>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</si>
  <si>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</si>
  <si>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</si>
  <si>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</si>
  <si>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</si>
  <si>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</si>
  <si>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</si>
  <si>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</si>
  <si>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</si>
  <si>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</si>
  <si>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</si>
  <si>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</si>
  <si>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</si>
  <si>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</si>
  <si>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</si>
  <si>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</si>
  <si>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</si>
  <si>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</si>
  <si>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</si>
  <si>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</si>
  <si>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</si>
  <si>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</si>
  <si>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</si>
  <si>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</si>
  <si>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</si>
  <si>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</si>
  <si>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</si>
  <si>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</si>
  <si>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</si>
  <si>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</si>
  <si>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</si>
  <si>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</si>
  <si>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</si>
  <si>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</si>
  <si>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</si>
  <si>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</si>
  <si>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</si>
  <si>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</si>
  <si>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</si>
  <si>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</si>
  <si>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</si>
  <si>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</si>
  <si>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</si>
  <si>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</si>
  <si>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</si>
  <si>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</si>
  <si>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</si>
  <si>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</si>
  <si>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</si>
  <si>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</si>
  <si>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</si>
  <si>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</si>
  <si>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</si>
  <si>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</si>
  <si>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</si>
  <si>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</si>
  <si>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</si>
  <si>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</si>
  <si>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</si>
  <si>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</si>
  <si>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</si>
  <si>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</si>
  <si>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</si>
  <si>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</si>
  <si>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</si>
  <si>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</si>
  <si>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</si>
  <si>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</si>
  <si>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</si>
  <si>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</si>
  <si>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Total</t>
  </si>
  <si>
    <t>0.67 ft</t>
  </si>
  <si>
    <t>40 fps</t>
  </si>
  <si>
    <t>3 ft</t>
  </si>
  <si>
    <t>0.33 ft</t>
  </si>
  <si>
    <t>90 fps</t>
  </si>
  <si>
    <t>15 ft</t>
  </si>
  <si>
    <t>52.4 fps</t>
  </si>
  <si>
    <t>73.5 fps</t>
  </si>
  <si>
    <t>0.32 ft</t>
  </si>
  <si>
    <t>CO lb/hr</t>
  </si>
  <si>
    <t>PM lb/hr</t>
  </si>
  <si>
    <t>VOC lb/hr</t>
  </si>
  <si>
    <t>VOC tpy</t>
  </si>
  <si>
    <t>Emission Factor Unit</t>
  </si>
  <si>
    <t>g/hp-hr</t>
  </si>
  <si>
    <t>Emission Factor</t>
  </si>
  <si>
    <t>Higher heating value of natural gas fuel (Btu/scf)</t>
  </si>
  <si>
    <t>HEAT1</t>
  </si>
  <si>
    <t>Rated brake power of engine (hp)</t>
  </si>
  <si>
    <t>Temperature (°F)</t>
  </si>
  <si>
    <t>&lt;0.01</t>
  </si>
  <si>
    <t>Heat rate of turbine, HHV basis (Btu/kW-hr)</t>
  </si>
  <si>
    <t>CTG1</t>
  </si>
  <si>
    <t>CTG2</t>
  </si>
  <si>
    <t>LOV1</t>
  </si>
  <si>
    <t>TANK1</t>
  </si>
  <si>
    <t>TANK2</t>
  </si>
  <si>
    <t>TANK3</t>
  </si>
  <si>
    <t>TANK4</t>
  </si>
  <si>
    <t>TANK5</t>
  </si>
  <si>
    <t>Emission Point No.</t>
  </si>
  <si>
    <t>Source Name</t>
  </si>
  <si>
    <t>Fire Water Pump</t>
  </si>
  <si>
    <t>Dew Point Heater–1</t>
  </si>
  <si>
    <t>Dew Point Heater–2</t>
  </si>
  <si>
    <t>Emergency Engine</t>
  </si>
  <si>
    <t>Fugitive Emissions</t>
  </si>
  <si>
    <t>Maintenance Activities</t>
  </si>
  <si>
    <t>Emission Summary</t>
  </si>
  <si>
    <t>TANK6</t>
  </si>
  <si>
    <t>Rated baseload capacity at site conditions (MW)</t>
  </si>
  <si>
    <t>Zone</t>
  </si>
  <si>
    <t>Simple Cycle Turbine–1</t>
  </si>
  <si>
    <t>Simple Cycle Turbine–2</t>
  </si>
  <si>
    <t>NA Threshold Nox and VOC (TPY)</t>
  </si>
  <si>
    <t>NA Threshold PM10 (TPY)</t>
  </si>
  <si>
    <t>Diameter (ft)</t>
  </si>
  <si>
    <t>Release Height (ft)</t>
  </si>
  <si>
    <t>80 ft</t>
  </si>
  <si>
    <t>MW</t>
  </si>
  <si>
    <t>Btu/kW-hr</t>
  </si>
  <si>
    <t>Btu/scf</t>
  </si>
  <si>
    <t>7 ft</t>
  </si>
  <si>
    <t>20 ft</t>
  </si>
  <si>
    <t>Heater design firing rate (MMBtu/hr)</t>
  </si>
  <si>
    <t>FWP</t>
  </si>
  <si>
    <t>Facility is within nonattainment area:</t>
  </si>
  <si>
    <t>HGB Counties</t>
  </si>
  <si>
    <t>CAP and Trade</t>
  </si>
  <si>
    <t>Facility in HGB?</t>
  </si>
  <si>
    <t>HGB  &gt; 10 Nox TYP?</t>
  </si>
  <si>
    <t>Velocity (fps)</t>
  </si>
  <si>
    <t>FUG</t>
  </si>
  <si>
    <t>EGEN</t>
  </si>
  <si>
    <t>MSS:  Conducted in accordance with manufacturer’s recommendations, minimizing the duration of the events (as required by the Special Conditions), and meeting the emission limitations on the maximum allowable emission rates table (MAERT).</t>
  </si>
  <si>
    <t>Distance to Property Line</t>
  </si>
  <si>
    <t>lb/hr Emission Factor
lb/hr per MMBtu/hr</t>
  </si>
  <si>
    <t>tpy Emission Factor</t>
  </si>
  <si>
    <t>Yes</t>
  </si>
  <si>
    <t xml:space="preserve">Max Distance </t>
  </si>
  <si>
    <t>Zones</t>
  </si>
  <si>
    <t>5.99 MMBtu/hr</t>
  </si>
  <si>
    <t>184.22 hp</t>
  </si>
  <si>
    <t>MAINT</t>
  </si>
  <si>
    <t>Other maintenance activities included in MAINT do not have a minimum stack height requirement.</t>
  </si>
  <si>
    <t>Press TAB to move input areas. Press UP or DOWN ARROW in column A to read through the document.</t>
  </si>
  <si>
    <t>I. Applicant Information</t>
  </si>
  <si>
    <t>A. Company Information</t>
  </si>
  <si>
    <t>Company or Legal Name:</t>
  </si>
  <si>
    <t>Permits are issued to either the facility owner or operator, commonly referred to as the applicant or permit holder. List the legal name of the company, corporation, partnership, or person who is applying for the permit. We will verify the legal name with the Texas Secretary of State at (512) 463-5555 or at:</t>
  </si>
  <si>
    <t>www.sos.state.tx.us</t>
  </si>
  <si>
    <t>Texas Secretary of State Charter/Registration Number (if given):</t>
  </si>
  <si>
    <t>Prefix (Mr., Ms., Dr., etc.):</t>
  </si>
  <si>
    <t>First Name:</t>
  </si>
  <si>
    <t>Last Name:</t>
  </si>
  <si>
    <t>Title:</t>
  </si>
  <si>
    <t>Mailing Address:</t>
  </si>
  <si>
    <t>Address Line 2:</t>
  </si>
  <si>
    <t>City:</t>
  </si>
  <si>
    <t>State:</t>
  </si>
  <si>
    <t>ZIP Code:</t>
  </si>
  <si>
    <t>Telephone Number:</t>
  </si>
  <si>
    <t>Fax Number:</t>
  </si>
  <si>
    <t>Email Address:</t>
  </si>
  <si>
    <r>
      <t xml:space="preserve">C. Technical Contact Information: </t>
    </r>
    <r>
      <rPr>
        <sz val="11"/>
        <color theme="1"/>
        <rFont val="Arial"/>
        <family val="2"/>
      </rPr>
      <t>This person must have the authority to make binding agreements and representations on behalf of the applicant and may be a consultant.</t>
    </r>
  </si>
  <si>
    <t xml:space="preserve">D. Assigned Numbers </t>
  </si>
  <si>
    <t>This cell intentionally left blank</t>
  </si>
  <si>
    <t>A. Location</t>
  </si>
  <si>
    <t xml:space="preserve">County: Enter the county where the facility is physically located. </t>
  </si>
  <si>
    <t>Street Address:</t>
  </si>
  <si>
    <t>City: If the address is not located in a city, then enter the city or town closest to the facility, even if it is not in the same county as the facility.</t>
  </si>
  <si>
    <t xml:space="preserve">ZIP Code: Please include the ZIP Code of the physical facility site, not the ZIP Code of the applicant's mailing address. </t>
  </si>
  <si>
    <t>Site Location Description: If there is no street address, provide written driving directions to the site. Identify the location by distance and direction from well-known landmarks such as major highway intersections.</t>
  </si>
  <si>
    <t>Use USGS maps, county maps prepared by the Texas Department of Transportation, or an online software application such as Google Earth to find the latitude and longitude.</t>
  </si>
  <si>
    <t>Latitude (in degrees, minutes, and nearest second (DDD:MM:SS)) for the street address or the destination point of the driving directions. Latitude is the angular distance of a location north of the equator and will always be between 25 and 37 degrees north (N) in Texas.</t>
  </si>
  <si>
    <t>Longitude (in degrees, minutes, and nearest second (DDD:MM:SS)) for the street address or the destination point of the driving directions. Longitude is the angular distance of a location west of the prime meridian and will always be between 93 and 107 degrees west (W) in Texas.</t>
  </si>
  <si>
    <t>B. General Information</t>
  </si>
  <si>
    <t>Site Name:</t>
  </si>
  <si>
    <t>Area Name: Must indicate the general type of operation, process, equipment or facility. Include numerical designations, if appropriate. Examples are Sulfuric Acid Plant and No. 5 Steam Boiler. Vague names such as Chemical Plant are not acceptable.</t>
  </si>
  <si>
    <t>Are there any schools located within 3,000 feet of the site boundary?</t>
  </si>
  <si>
    <t>Principal Company Product/Business:</t>
  </si>
  <si>
    <t>A list of SIC codes can be found at:</t>
  </si>
  <si>
    <t>Principal SIC code:</t>
  </si>
  <si>
    <t>NAICS codes and conversions between NAICS and SIC Codes are available at:</t>
  </si>
  <si>
    <t>Principal NAICS code:</t>
  </si>
  <si>
    <t>fyi.capitol.texas.gov/Home.aspx</t>
  </si>
  <si>
    <t>State Senator:</t>
  </si>
  <si>
    <t>District:</t>
  </si>
  <si>
    <t>State Representative:</t>
  </si>
  <si>
    <t>County:</t>
  </si>
  <si>
    <t>A. Description</t>
  </si>
  <si>
    <t>Projected Start of Construction:</t>
  </si>
  <si>
    <t>Projected Start of Operation:</t>
  </si>
  <si>
    <t>Is this application in response to, or related to, an agency investigation, notice of violation, or enforcement action?</t>
  </si>
  <si>
    <t>If yes, did you attach copies of any correspondence from the agency and provide the RN associated with the investigation, notice of violation, or enforcement action?</t>
  </si>
  <si>
    <t>A. Title 40 CFR Part 60</t>
  </si>
  <si>
    <t>B. Title 40 CFR Part 61</t>
  </si>
  <si>
    <t>C. Title 40 CFR Part 63</t>
  </si>
  <si>
    <t>A. Confidential Application Materials</t>
  </si>
  <si>
    <t>Is confidential information submitted with this application?</t>
  </si>
  <si>
    <t>www.tceq.texas.gov/permitting/air/confidential.html</t>
  </si>
  <si>
    <t>C. Is a current area map attached?</t>
  </si>
  <si>
    <t>Is the area map a current map with a true north arrow, an accurate scale, the entire plant property, the location of the property relative to prominent geographical features including, but not limited to, highways, roads, streams, and significant landmarks such as buildings, residences, schools, parks, hospitals, day care centers, and churches?</t>
  </si>
  <si>
    <t>Does the map show a 3,000-foot radius from the property boundary?</t>
  </si>
  <si>
    <t>D. Is a plot plan attached?</t>
  </si>
  <si>
    <t>Does your plot plan clearly show a north arrow, an accurate scale, all property lines, all emission points, buildings, tanks, process vessels, other process equipment, and two bench mark locations?</t>
  </si>
  <si>
    <t>E. Is a process flow diagram attached?</t>
  </si>
  <si>
    <t>Is the process flow diagram sufficiently descriptive so the permit reviewer can determine the raw materials to be used in the process; all major processing steps and major equipment items; individual emission points associated with each process step; the location and identification of all emission abatement devices; and the location and identification of all waste streams (including wastewater streams that may have associated air emissions)?</t>
  </si>
  <si>
    <t>Does the applicant have unpaid delinquent fees and/or penalties owed to the TCEQ?
This form will not be processed until all delinquent fees and/or penalties owed to the TCEQ or the Office of the Attorney General on behalf of the TCEQ is paid in accordance with the Delinquent Fee and Penalty Protocol. For more information regarding Delinquent Fees and Penalties, go to the TCEQ Web site at:</t>
  </si>
  <si>
    <t>www.tceq.texas.gov/agency/financial/fees/delin</t>
  </si>
  <si>
    <r>
      <t xml:space="preserve">The owner or operator of the facility must apply for authority to construct. The appropriate company official (owner, plant manager, president, vice president, or environmental director) must sign all copies of the application. The applicant’s consultant cannot sign the application. </t>
    </r>
    <r>
      <rPr>
        <b/>
        <sz val="11"/>
        <color theme="1"/>
        <rFont val="Arial"/>
        <family val="2"/>
      </rPr>
      <t>Important Note: Signatures must be original in ink, not reproduced by photocopy, fax, or other means, and must be received before any permit is issued.</t>
    </r>
  </si>
  <si>
    <t xml:space="preserve">The signature below confirms that I have knowledge of the facts included in this application and that these facts are true and correct to the best of my knowledge and belief. I further state that to the best of my knowledge and belief, the project for which application is made will not in any way violate any provision of the Texas Water Code (TWC), Chapter 7; the Texas Health and Safety Code, Chapter 382; the Texas Clean Air Act (TCAA); the air quality rules of the Texas Commission on Environmental Quality; or any local governmental ordinance or resolution enacted pursuant to the TCAA. I further state that I understand my signature indicates that this application meets all applicable nonattainment, prevention of significant deterioration, or major source of hazardous air pollutant permitting requirements. The signature further signifies awareness that intentionally or knowingly making or causing to be made false material statements or representations in the application is a criminal offense subject to criminal penalties. </t>
  </si>
  <si>
    <t>Name:</t>
  </si>
  <si>
    <t>Signature:</t>
  </si>
  <si>
    <t>Original signature is required.</t>
  </si>
  <si>
    <t>Date:</t>
  </si>
  <si>
    <t>End of worksheet</t>
  </si>
  <si>
    <t>If a fee exemption or reduction applies, describe how this facility qualifies for an exemption or reduction. Include the actual fee amount.</t>
  </si>
  <si>
    <t>Permit Application Fee:</t>
  </si>
  <si>
    <t>Your estimated capital cost:</t>
  </si>
  <si>
    <t>$75,000 (maximum fee)</t>
  </si>
  <si>
    <t>Greater than $25,000,000</t>
  </si>
  <si>
    <t>0.30% of capital cost</t>
  </si>
  <si>
    <t>$300,000 - $25,000,000</t>
  </si>
  <si>
    <t>$900 (minimum fee)</t>
  </si>
  <si>
    <t>Less than $300,000</t>
  </si>
  <si>
    <t>Estimated Capital Cost</t>
  </si>
  <si>
    <t>IV. Calculations</t>
  </si>
  <si>
    <t>Sub-Total:</t>
  </si>
  <si>
    <t>Contractor's fee and overhead.</t>
  </si>
  <si>
    <t>Construction expense, including construction liaison, securing local building permits, insurance, temporary construction facilities, and construction clean-up.</t>
  </si>
  <si>
    <t>Final engineering design and supervision, and administrative overhead.</t>
  </si>
  <si>
    <t>Amount</t>
  </si>
  <si>
    <t>Type of Cost</t>
  </si>
  <si>
    <t>III. Indirect Costs</t>
  </si>
  <si>
    <t>Ambient air monitoring network.</t>
  </si>
  <si>
    <t>Auxiliary buildings, including materials storage, employee facilities, and changes to existing structures.</t>
  </si>
  <si>
    <t>Installation, including foundations, erection of supporting structures, enclosures or weather protection, insulation and painting, utilities and connections, process integration, and process control equipment.</t>
  </si>
  <si>
    <t>Site preparation, including demolition, construction of fences, outdoor lighting, road, and parking areas.</t>
  </si>
  <si>
    <t>Freight charges.</t>
  </si>
  <si>
    <t>Auxiliary equipment, including exhaust hoods, ducting, fans, pumps, piping, conveyors, stacks, storage tanks, waste disposal facilities, and air pollution control equipment specifically needed to meet permit and regulation requirements.</t>
  </si>
  <si>
    <t>II. Direct Costs</t>
  </si>
  <si>
    <t>www3.tceq.texas.gov/epay/</t>
  </si>
  <si>
    <t>Estimated Capital Cost and Fee Verification</t>
  </si>
  <si>
    <t>Public Notice Applicability, Required Information, and Small Business Classification</t>
  </si>
  <si>
    <t>www.tceq.texas.gov/permitting/air/bilingual/how1_2_pn.html</t>
  </si>
  <si>
    <t>I. Public Notice Applicability</t>
  </si>
  <si>
    <t>Is this an application for a new minor permit?</t>
  </si>
  <si>
    <t>II. Public Notice Information</t>
  </si>
  <si>
    <t>A. Contact Information</t>
  </si>
  <si>
    <r>
      <rPr>
        <sz val="11"/>
        <color theme="1"/>
        <rFont val="Arial"/>
        <family val="2"/>
      </rPr>
      <t xml:space="preserve">Enter the contact information for the </t>
    </r>
    <r>
      <rPr>
        <b/>
        <sz val="11"/>
        <color theme="1"/>
        <rFont val="Arial"/>
        <family val="2"/>
      </rPr>
      <t>person responsible for publishing.</t>
    </r>
    <r>
      <rPr>
        <sz val="11"/>
        <color theme="1"/>
        <rFont val="Arial"/>
        <family val="2"/>
      </rPr>
      <t xml:space="preserve"> This is a designated representative who is responsible for ensuring public notice is properly published in the appropriate newspaper and signs are posted at the facility site. This person will be contacted directly when the TCEQ is ready to authorize public notice for the application.</t>
    </r>
  </si>
  <si>
    <t>Prefix (Mr, Ms, Dr, etc.):</t>
  </si>
  <si>
    <t>Company Name:</t>
  </si>
  <si>
    <r>
      <rPr>
        <sz val="11"/>
        <color theme="1"/>
        <rFont val="Arial"/>
        <family val="2"/>
      </rPr>
      <t xml:space="preserve">Enter the contact information for the </t>
    </r>
    <r>
      <rPr>
        <b/>
        <sz val="11"/>
        <color theme="1"/>
        <rFont val="Arial"/>
        <family val="2"/>
      </rPr>
      <t>Technical Contact.</t>
    </r>
    <r>
      <rPr>
        <sz val="11"/>
        <color theme="1"/>
        <rFont val="Arial"/>
        <family val="2"/>
      </rPr>
      <t xml:space="preserve"> This is the designated representative who will be listed in the public notice as a contact for additional information.</t>
    </r>
  </si>
  <si>
    <t>Name of Public Place:</t>
  </si>
  <si>
    <t>Physical Address:</t>
  </si>
  <si>
    <t>Has the public place granted authorization to place the application for public viewing and copying?</t>
  </si>
  <si>
    <r>
      <rPr>
        <b/>
        <sz val="11"/>
        <color theme="1"/>
        <rFont val="Arial"/>
        <family val="2"/>
      </rPr>
      <t>C. Alternate Language Publication</t>
    </r>
    <r>
      <rPr>
        <sz val="11"/>
        <color theme="1"/>
        <rFont val="Arial"/>
        <family val="2"/>
      </rPr>
      <t xml:space="preserve">
In some cases, public notice in an alternate language is required. If an elementary or middle school nearest to the facility is in a school district required by the Texas Education Code to have a bilingual program, a bilingual notice will be required. If there is no bilingual program required in the school nearest the facility, but children who would normally attend those schools are eligible to attend bilingual programs elsewhere in the school district, the bilingual notice will also be required. If it is determined that alternate language notice is required, you are responsible for ensuring that the publication in the alternate language is complete and accurate in that language.</t>
    </r>
  </si>
  <si>
    <t>Is a bilingual program required by the Texas Education Code in the School District?</t>
  </si>
  <si>
    <t>Are the children who attend either the elementary school or the middle school closest to your facility eligible to be enrolled in a bilingual program provided by the district?</t>
  </si>
  <si>
    <t>If yes to either question above, list which language(s) are required by the bilingual program?</t>
  </si>
  <si>
    <t>III. Small Business Classification</t>
  </si>
  <si>
    <t>Complete this section to determine small business classification. If a small business requests a permit, agency rules [30 TAC § 39.603(d)(1)(A)] allow for alternative public notification requirements if all of the following criteria are met. If these requirements are met, public notice does not have to include publication of the prominent (12 square inch) newspaper notice.</t>
  </si>
  <si>
    <t>Does the company (including parent companies and subsidiary companies) have fewer than 100 employees or less than $6 million in annual gross receipts?</t>
  </si>
  <si>
    <t>Is the site a major source under 30 TAC Chapter 122, Federal Operating Permit Program?</t>
  </si>
  <si>
    <t>Are the site emissions of any individual air contaminant greater than or equal to 50 tpy?</t>
  </si>
  <si>
    <t>Are the site emissions of all air contaminants combined greater than or equal to 75 tpy?</t>
  </si>
  <si>
    <t>Small business classification:</t>
  </si>
  <si>
    <t>Which NSPS subpart(s) apply to the facility in this application?</t>
  </si>
  <si>
    <r>
      <t>CO: 9 ppmvd at 15% O</t>
    </r>
    <r>
      <rPr>
        <vertAlign val="subscript"/>
        <sz val="11"/>
        <color rgb="FF000000"/>
        <rFont val="Arial"/>
        <family val="2"/>
      </rPr>
      <t>2</t>
    </r>
    <r>
      <rPr>
        <sz val="11"/>
        <color rgb="FF000000"/>
        <rFont val="Arial"/>
        <family val="2"/>
      </rPr>
      <t xml:space="preserve"> using DLN and good combustion practices. An oxidation catalyst would not be economically reasonable given the limited annual operating hours.</t>
    </r>
  </si>
  <si>
    <r>
      <t>VOC: 2.0 ppmvd at 15% O</t>
    </r>
    <r>
      <rPr>
        <vertAlign val="subscript"/>
        <sz val="11"/>
        <color rgb="FF000000"/>
        <rFont val="Arial"/>
        <family val="2"/>
      </rPr>
      <t>2</t>
    </r>
    <r>
      <rPr>
        <sz val="11"/>
        <color rgb="FF000000"/>
        <rFont val="Arial"/>
        <family val="2"/>
      </rPr>
      <t xml:space="preserve"> using good combustion practices, good burner design, and firing pipeline-quality natural gas.</t>
    </r>
  </si>
  <si>
    <r>
      <t>SO</t>
    </r>
    <r>
      <rPr>
        <vertAlign val="subscript"/>
        <sz val="11"/>
        <color rgb="FF000000"/>
        <rFont val="Arial"/>
        <family val="2"/>
      </rPr>
      <t>2</t>
    </r>
    <r>
      <rPr>
        <sz val="11"/>
        <color rgb="FF000000"/>
        <rFont val="Arial"/>
        <family val="2"/>
      </rPr>
      <t xml:space="preserve"> and H</t>
    </r>
    <r>
      <rPr>
        <vertAlign val="subscript"/>
        <sz val="11"/>
        <color rgb="FF000000"/>
        <rFont val="Arial"/>
        <family val="2"/>
      </rPr>
      <t>2</t>
    </r>
    <r>
      <rPr>
        <sz val="11"/>
        <color rgb="FF000000"/>
        <rFont val="Arial"/>
        <family val="2"/>
      </rPr>
      <t>SO</t>
    </r>
    <r>
      <rPr>
        <vertAlign val="subscript"/>
        <sz val="11"/>
        <color rgb="FF000000"/>
        <rFont val="Arial"/>
        <family val="2"/>
      </rPr>
      <t>4</t>
    </r>
    <r>
      <rPr>
        <sz val="11"/>
        <color rgb="FF000000"/>
        <rFont val="Arial"/>
        <family val="2"/>
      </rPr>
      <t>: Firing pipeline-quality natural gas with a sulfur content not exceeding 2.0 grains total sulfur per 100 dry standard cubic feet (dscf) on an hourly basis, and 0.25 grains total sulfur per 100 dscf on an annual basis.</t>
    </r>
  </si>
  <si>
    <r>
      <t>Lube oil mist shall be minimized through the use of a mist elimination system which is designed to achieve 99% or greater reduction of fine particulate matter (PM</t>
    </r>
    <r>
      <rPr>
        <vertAlign val="subscript"/>
        <sz val="11"/>
        <color rgb="FF000000"/>
        <rFont val="Arial"/>
        <family val="2"/>
      </rPr>
      <t>2.5</t>
    </r>
    <r>
      <rPr>
        <sz val="11"/>
        <color rgb="FF000000"/>
        <rFont val="Arial"/>
        <family val="2"/>
      </rPr>
      <t>).</t>
    </r>
  </si>
  <si>
    <t>Meeting the requirements of 40 CFR Part 60, Subpart IIII.</t>
  </si>
  <si>
    <t>Firing ultra-low sulfur diesel fuel (no more than 15 parts per million (ppm) sulfur by weight).</t>
  </si>
  <si>
    <t>Limited to 100 hrs/yr of non-emergency operation.</t>
  </si>
  <si>
    <t>Have a non-resettable runtime meter.</t>
  </si>
  <si>
    <r>
      <t>Low NO</t>
    </r>
    <r>
      <rPr>
        <vertAlign val="subscript"/>
        <sz val="11"/>
        <color rgb="FF000000"/>
        <rFont val="Arial"/>
        <family val="2"/>
      </rPr>
      <t>X</t>
    </r>
    <r>
      <rPr>
        <sz val="11"/>
        <color rgb="FF000000"/>
        <rFont val="Arial"/>
        <family val="2"/>
      </rPr>
      <t xml:space="preserve"> burners limited to 0.06 lb NO</t>
    </r>
    <r>
      <rPr>
        <vertAlign val="subscript"/>
        <sz val="11"/>
        <color rgb="FF000000"/>
        <rFont val="Arial"/>
        <family val="2"/>
      </rPr>
      <t>X</t>
    </r>
    <r>
      <rPr>
        <sz val="11"/>
        <color rgb="FF000000"/>
        <rFont val="Arial"/>
        <family val="2"/>
      </rPr>
      <t xml:space="preserve"> / MMBtu (higher heating value (HHV) basis).</t>
    </r>
  </si>
  <si>
    <t>Firing pipeline-quality natural gas.</t>
  </si>
  <si>
    <t>Painted white.</t>
  </si>
  <si>
    <t>Submerged fill.</t>
  </si>
  <si>
    <t>Firing ultra-low sulfur diesel fuel (no more than 15 ppm sulfur by weight).</t>
  </si>
  <si>
    <t>Limiting the duration of events.</t>
  </si>
  <si>
    <t>Use good practices for minimizing emissions.</t>
  </si>
  <si>
    <t>C. Industry Type</t>
  </si>
  <si>
    <t>VII. Signature</t>
  </si>
  <si>
    <t>I. Overview</t>
  </si>
  <si>
    <t>This cell left intentionally blank.</t>
  </si>
  <si>
    <t>Compliance history classifications</t>
  </si>
  <si>
    <t>http://www.tceq.texas.gov/compliance/enforcement/compliance-history/about.html</t>
  </si>
  <si>
    <t>Compliance history report</t>
  </si>
  <si>
    <t>http://www.tceq.texas.gov/compliance/enforcement/compliance-history/get_report.html</t>
  </si>
  <si>
    <t>Who</t>
  </si>
  <si>
    <t>Where</t>
  </si>
  <si>
    <t>When</t>
  </si>
  <si>
    <t>What</t>
  </si>
  <si>
    <t>Air Permits Division Air Permits Initial Review Team (APIRT)</t>
  </si>
  <si>
    <t>All applications</t>
  </si>
  <si>
    <t>Alabama-Coushatta Tribe of Texas</t>
  </si>
  <si>
    <t>571 State Park Road 56, 
Livingston, Texas 77351</t>
  </si>
  <si>
    <t>If the proposed facilities are located within 100 km or less of the Indian Tribal Lands</t>
  </si>
  <si>
    <t>Ysleta del Sur Pueblo of Texas</t>
  </si>
  <si>
    <t>119 S. Old Pueblo Rd., 
El Paso, Texas 79907</t>
  </si>
  <si>
    <t>4171 N. Mesa, Suite C-100, 
El Paso, Texas 79902-1441</t>
  </si>
  <si>
    <t>If new construction is proposed within 100 km of the Rio Grande River</t>
  </si>
  <si>
    <t>VII. Workbook Table of Contents (click to jump to the worksheet)</t>
  </si>
  <si>
    <t>Instructions</t>
  </si>
  <si>
    <t>General application materials</t>
  </si>
  <si>
    <t xml:space="preserve">     Estimated Capital Cost and Fee Verification</t>
  </si>
  <si>
    <t>Specific source information (sheets not needed for this project will be greyed out)</t>
  </si>
  <si>
    <t>Additional application materials</t>
  </si>
  <si>
    <t>II. Qualification Criteria</t>
  </si>
  <si>
    <t>III. Process Instructions</t>
  </si>
  <si>
    <t>IV. Workbook Instructions</t>
  </si>
  <si>
    <t>V. Website Links:</t>
  </si>
  <si>
    <t xml:space="preserve">     PI-1-SCT: General Application for Simple Cycle Turbine RAP</t>
  </si>
  <si>
    <t>Form PI-1-SCT: General Information for RAP-SCT</t>
  </si>
  <si>
    <t>Is this an existing site?</t>
  </si>
  <si>
    <t>https://www.tceq.texas.gov/permitting/air/guidance/newsourcereview/rap/rap-sct.html</t>
  </si>
  <si>
    <t xml:space="preserve">     Simple Cycle Turbine–1</t>
  </si>
  <si>
    <t xml:space="preserve">     Simple Cycle Turbine–2</t>
  </si>
  <si>
    <t xml:space="preserve">     Fire Water Pump</t>
  </si>
  <si>
    <t xml:space="preserve">     Dew Point Heater–1</t>
  </si>
  <si>
    <t xml:space="preserve">     Dew Point Heater–2</t>
  </si>
  <si>
    <t xml:space="preserve">     Lube Oil Vent–1</t>
  </si>
  <si>
    <t xml:space="preserve">     Lube Oil Vent–2</t>
  </si>
  <si>
    <t xml:space="preserve">     Tank–1</t>
  </si>
  <si>
    <t xml:space="preserve">     Tank–2</t>
  </si>
  <si>
    <t xml:space="preserve">     Tank–3</t>
  </si>
  <si>
    <t xml:space="preserve">     Tank–4</t>
  </si>
  <si>
    <t xml:space="preserve">     Tank–5</t>
  </si>
  <si>
    <t xml:space="preserve">     Tank–6</t>
  </si>
  <si>
    <t xml:space="preserve">     Emergency Engine</t>
  </si>
  <si>
    <t xml:space="preserve">     Fugitive Emissions</t>
  </si>
  <si>
    <t xml:space="preserve">     Maintenance Activities</t>
  </si>
  <si>
    <t xml:space="preserve">     Best Available Control Technology (BACT)</t>
  </si>
  <si>
    <t xml:space="preserve">     Public Notice Applicability, Required Information, and Small Business Classification</t>
  </si>
  <si>
    <t xml:space="preserve">     Emission Summary</t>
  </si>
  <si>
    <t>I acknowledge that I am submitting an authorized TCEQ application workbook and any necessary attachments. Except for inputting the requested data and adjusting row height, I have not changed the TCEQ application workbook in any way, including but not limited to changing formulas, formatting, content, or protections.</t>
  </si>
  <si>
    <t>Enter the CN. The CN is a unique number given to each business, governmental body, association, individual, or other entity that owns, operates, is responsible for, or is affiliated with a regulated entity.</t>
  </si>
  <si>
    <t>Enter the RN. The RN is a unique agency assigned number given to each person, organization, place, or thing that is of environmental interest to us and where regulated activities will occur. The RN replaces existing air account numbers. The RN for portable units is assigned to the unit itself, and that same RN should be used when applying for authorization at a different location.</t>
  </si>
  <si>
    <t>III. Facility Location and General Information</t>
  </si>
  <si>
    <t>II. Delinquent Fees and Penalties</t>
  </si>
  <si>
    <t>IV. Project Information</t>
  </si>
  <si>
    <t>V. Federal Regulatory Questions</t>
  </si>
  <si>
    <t>VI. Required Attachments</t>
  </si>
  <si>
    <t>Revise the provided process description to represent your project and site specifics. (Limited to 5000 characters.)</t>
  </si>
  <si>
    <t>Is this facility located at a site within the Houston/Galveston nonattainment area (Brazoria, Chambers, Fort Bend, Galveston, Harris, Liberty, Montgomery, and Waller Counties)?</t>
  </si>
  <si>
    <t>If MECT is applicable, does the application contain documentation demonstrating that the proposed facility, group of facilities, or account has obtained allowances to operate?</t>
  </si>
  <si>
    <t>Is Mass Emissions Cap and Trade applicable to the new facilities?</t>
  </si>
  <si>
    <r>
      <rPr>
        <b/>
        <sz val="11"/>
        <color theme="1"/>
        <rFont val="Arial"/>
        <family val="2"/>
      </rPr>
      <t>Instructions:</t>
    </r>
    <r>
      <rPr>
        <sz val="11"/>
        <color theme="1"/>
        <rFont val="Arial"/>
        <family val="2"/>
      </rPr>
      <t xml:space="preserve">
1. Answer each of the questions in Section I.
2. Enter the amount of each cost in the associated box. Include estimated cost of equipment and services that would normally be capitalized according to standard and generally accepted corporate financing and accounting procedures.
3. Enter payment information.
4. If applicable, submit the application under the seal of a Texas Licensed P.E.</t>
    </r>
  </si>
  <si>
    <t>Is this project for new facilities controlled and operated directly by the federal government? (30 TAC § 116.141(b)(1) and 30 TAC § 116.163(a))</t>
  </si>
  <si>
    <t>A fee of $75,000 shall be required if no estimate of capital project cost is included with the permit application. (30 TAC § 116.141(d)) Select "yes" here to use this option. Then skip sections II and III.</t>
  </si>
  <si>
    <t>Select Application Type</t>
  </si>
  <si>
    <t>Process and control equipment not previously owned by the applicant and not currently authorized under this chapter.</t>
  </si>
  <si>
    <t>Minor Application Fee</t>
  </si>
  <si>
    <t>Is the estimated capital cost of the project above $2 million?</t>
  </si>
  <si>
    <r>
      <t xml:space="preserve">Is this project subject to an exemption contained in the Texas Engineering Practice Act (TEPA)? (30 TAC </t>
    </r>
    <r>
      <rPr>
        <sz val="11"/>
        <color theme="1"/>
        <rFont val="Calibri"/>
        <family val="2"/>
      </rPr>
      <t>§</t>
    </r>
    <r>
      <rPr>
        <sz val="11"/>
        <color theme="1"/>
        <rFont val="Arial"/>
        <family val="2"/>
      </rPr>
      <t xml:space="preserve"> 116.110(f))</t>
    </r>
  </si>
  <si>
    <t>Is the application required to be submitted under the seal of a Texas licensed P.E.?
Note: an electronic PE seal is acceptable.</t>
  </si>
  <si>
    <t>I. General Information</t>
  </si>
  <si>
    <t>There are no input areas on this worksheet. Press UP or DOWN ARROW in column A to read through the document.</t>
  </si>
  <si>
    <t>Special Conditions</t>
  </si>
  <si>
    <t>This cell is left intentionally blank.</t>
  </si>
  <si>
    <t>A</t>
  </si>
  <si>
    <t>Subpart A: General Provisions</t>
  </si>
  <si>
    <t>B</t>
  </si>
  <si>
    <t>If any condition of this permit is more stringent than the regulations so incorporated, then for the purposes of complying with this permit, the permit shall govern and be the standard by which compliance shall be demonstrated.</t>
  </si>
  <si>
    <t>C</t>
  </si>
  <si>
    <t>A copy of this permit.</t>
  </si>
  <si>
    <t>The initial permit application and subsequent representations submitted to the TCEQ.</t>
  </si>
  <si>
    <t>D</t>
  </si>
  <si>
    <t>Federal Regulations</t>
  </si>
  <si>
    <t>The permitted sources at these facilities shall comply with all applicable requirements of the following federal regulations:</t>
  </si>
  <si>
    <t>(1)</t>
  </si>
  <si>
    <t>(2)</t>
  </si>
  <si>
    <t>(3)</t>
  </si>
  <si>
    <t>E</t>
  </si>
  <si>
    <t>Operational Specifications</t>
  </si>
  <si>
    <t>Subpart KKKK:  Stationary Combustion Turbines</t>
  </si>
  <si>
    <t>Subpart IIII:  Stationary Compression Ignition Internal Combustion Engines</t>
  </si>
  <si>
    <t>Subpart A:  General Provisions</t>
  </si>
  <si>
    <t>Subpart ZZZZ:  Stationary Reciprocating Internal Combustion Engines</t>
  </si>
  <si>
    <t>Opacity of emissions from sources authorized by this permit shall not exceed 5 percent averaged over any six minute period. During periods of startup, shutdown or maintenance, the opacity from the stacks shall not exceed 15 percent over any six minute period.</t>
  </si>
  <si>
    <t>If visible emissions are observed from the stack(s), then opacity shall be determined by EPA Reference Method 9 within 24 hours of observing visible emissions. Contributions from uncombined water shall not be included in determining compliance with this condition.</t>
  </si>
  <si>
    <t>If the opacity limits of this Special Condition are exceeded, corrective action to eliminate the source of visible emissions shall be taken promptly and documented within one week of first observation.</t>
  </si>
  <si>
    <t>Each turbine shall be limited to 2500 hours of operation per year, including periods of MSS.</t>
  </si>
  <si>
    <t>Visible emission observations shall be conducted each calendar quarter for each stack during normal operation, unless the emission unit is not operating for the entire calendar quarter. Observations shall be made at least 15 feet and no more than 0.25 miles from the emission points. Up to three emissions points may be read concurrently, provided that all three emission points are within a 70 degree viewing sector in front of the observer and the sun is positioned at the observer's back.</t>
  </si>
  <si>
    <t>NOx</t>
  </si>
  <si>
    <t>9.0 on a 3-hour rolling average</t>
  </si>
  <si>
    <t>2.0 on a 3-hour rolling average</t>
  </si>
  <si>
    <t>Each turbine’s normal operating range is from 60 to 100 percent of base load except for periods of planned MSS.</t>
  </si>
  <si>
    <t>The following requirements apply to each engine:</t>
  </si>
  <si>
    <t>Each engine shall be limited to 100 hours per year during non-emergency situations.</t>
  </si>
  <si>
    <t>Each engine shall be equipped with a non-resettable hour meter.</t>
  </si>
  <si>
    <t>Reduced load operation below base load not associated with planned MSS is authorized and not subject to the above concentration limits, provided the emission rates specified in the MAERT are not exceeded.</t>
  </si>
  <si>
    <t>Planned shutdown events for each turbine are excluded from the above concentration limits. Each shutdown event shall not exceed one hour and is defined as the period that begins when the DAHS received a shutdown signal and exits the lean pre-mix operating mode and ends when the flame detection signal is no longer detected by the plant’s DAHS.</t>
  </si>
  <si>
    <t>(4)</t>
  </si>
  <si>
    <t>(5)</t>
  </si>
  <si>
    <t>(6)</t>
  </si>
  <si>
    <t>Date sampling will occur.</t>
  </si>
  <si>
    <t>Name of firm conducting sampling.</t>
  </si>
  <si>
    <t>Type of sampling equipment to be used.</t>
  </si>
  <si>
    <t>Method or procedure to be used in sampling.</t>
  </si>
  <si>
    <t>Procedure used to determine turbine load during and after the sampling period.</t>
  </si>
  <si>
    <t>F</t>
  </si>
  <si>
    <t>Initial Determination of Compliance</t>
  </si>
  <si>
    <t>Copies of the final sampling report shall be forwarded to the TCEQ within 60 days after sampling is completed. Sampling reports, including distribution instructions, shall comply with Chapter 14 of the TCEQ Sampling Procedures Manual.</t>
  </si>
  <si>
    <t>Continuous Demonstration of Compliance</t>
  </si>
  <si>
    <t>G</t>
  </si>
  <si>
    <t>H</t>
  </si>
  <si>
    <t>I</t>
  </si>
  <si>
    <t>Recordkeeping Requirements</t>
  </si>
  <si>
    <t>The CEMS data to demonstrate compliance with the emission rates listed in the Special Conditions and the MAERT.</t>
  </si>
  <si>
    <t>Raw data files of all CEMS data including calibration checks and adjustments and maintenance performed on these systems in a permanent form suitable for inspection.</t>
  </si>
  <si>
    <t>Records for the hourly calculated values required to determine mass flow rates from CEMS data and compliance with the MAERT shall be cumulatively added during each hour of the month and stored electronically.</t>
  </si>
  <si>
    <t>Records of the hours of operation and the quantity of natural gas fired in the gas turbines.</t>
  </si>
  <si>
    <t>Records of dates and times for startups and shutdowns of each turbine.</t>
  </si>
  <si>
    <t>Records of fuel sampling conducted pursuant to 40 CFR Part 60, Subpart KKKK.</t>
  </si>
  <si>
    <t>Records of fuel delivery including sulfur content based on receipts or chemical analyses. Fuel designated as ULSD on the receipt is acceptable.</t>
  </si>
  <si>
    <t>Record of visible emissions or opacity observations, including corrective actions taken.</t>
  </si>
  <si>
    <t>Records of planned maintenance activities.</t>
  </si>
  <si>
    <t>The following records shall be maintained by the holder of this permit in a form suitable for inspection for a period of five years after collection and shall be made available upon request to representatives of the TCEQ, EPA, or any local air pollution control program having jurisdiction:</t>
  </si>
  <si>
    <t>The NOx and diluent gas CEMS shall meet the design and performance specifications, pass the field tests, and meet the installation requirements and the data analysis and reporting requirements specified in the applicable Performance Specification Nos. 2 and 3, 40 CFR Part 60, Appendix B. The permit holder shall assure that the CEMS meets the applicable quality-assurance requirements specified in 40 CFR Part 60, Appendix F, Procedure 1.</t>
  </si>
  <si>
    <t>Compliance with the CEMS requirements of 40 CFR Part 60 can be demonstrated by meeting the applicable requirements of 40 CFR Part 75 provided that the holder of this permit demonstrates compliance with all applicable 40 CFR Part 60 emission standards.</t>
  </si>
  <si>
    <t>The CO CEMS shall meet the design and performance specifications, pass the field tests, and meet the installation requirements and the data analysis and reporting requirements specified in the applicable performance specifications in 40 CFR Part 60, Appendix B, Performance Specification No. 4.</t>
  </si>
  <si>
    <t>If any emission monitor fails to meet specified performance, it shall be repaired or replaced immediately. If repair or replacement is not immediately feasible, the monitor shall be repaired or replaced no later than seven days after the failure is first detected by an employee at the site, unless written permission is obtained from the TCEQ Regional Office which allows for longer repair/replacement time. The holder of this permit shall develop an operation and maintenance program (including stocking necessary spare parts) to ensure that the continuous monitors are available as required. A monitor with downtime due to breakdown or repair of more than 10 percent of the facility operating time for any calendar year will be considered as a defective monitor and the monitor must be replaced within two weeks after exceeding the 10 percent threshold.</t>
  </si>
  <si>
    <t>The monitoring data shall be reduced to hourly average values at least once every day, using a minimum of four equally-spaced data points from each one-hour period. At least two valid data points shall be generated during the hourly period in which zero and span is performed. The individual average concentrations shall be reduced to units of lbs/hr at least once every day.</t>
  </si>
  <si>
    <t>The monitoring data and quality-assurance data shall be maintained by the permit holder at the facility site. The data from the CEMS will be used to determine compliance with the conditions of this permit. During periods where the CEMS data is unavailable or not quality assured, compliance may alternatively be determined by using manufacturer emission factors or valid and representative data previously measured and recorded by the unit’s CEMS under similar operating conditions.</t>
  </si>
  <si>
    <t>The TCEQ Regional Office shall be notified at least 21 days prior to any required relative accuracy test audit, and Regional Office personnel shall be provided with an opportunity to observe the testing.</t>
  </si>
  <si>
    <t>The permit holder shall monitor fuel consumption from each gaseous fuel combustion device individually and continuously, using monitoring devices that are accurate to ±2.0 percent of the unit’s maximum flow and maintain, calibrate, and operate the devices in accordance with the manufacturer’s specifications. The devices shall be calibrated in accordance with the manufacturer’s recommendations or at least annually.</t>
  </si>
  <si>
    <t>After the initial demonstration of compliance, ongoing compliance with the VOC and PM tons per year emission rates in the MAERT shall be demonstrated by calculating rolling 12-month annual emissions from emission factors (lb/MMBtu, HHV) obtained from the results of the sampling required by this permit and the monthly total heat input (MMBtu, HHV) from natural gas fuel.</t>
  </si>
  <si>
    <t>The following records (written or electronic) shall be kept at the plant for the life of the permit. All records required in this permit shall be made available at the request of personnel from the TCEQ, EPA, or any local air pollution control program having jurisdiction:</t>
  </si>
  <si>
    <t>A complete copy of the testing reports and records of the initial performance testing completed to demonstrate initial compliance.</t>
  </si>
  <si>
    <t>Stack sampling results or other air emissions testing (other than CEMS data).</t>
  </si>
  <si>
    <t>Test waivers and alternate or equivalent procedure proposals which must have EPA approval shall be submitted to the TCEQ Air Permits Division.</t>
  </si>
  <si>
    <t>Attachment A - Maintenance Activities</t>
  </si>
  <si>
    <t>Planned Maintenance Activity</t>
  </si>
  <si>
    <t>CTG1 and/or CTG2</t>
  </si>
  <si>
    <t>X</t>
  </si>
  <si>
    <t>Water-based washing</t>
  </si>
  <si>
    <t>Organic chemical usage</t>
  </si>
  <si>
    <t>Maintenance of storage vessels storing materials with a vapor pressure &lt;0.5 psia</t>
  </si>
  <si>
    <t>Maintenance of storage vessels storing gasoline of other materials with a vapor pressure &gt; 0.5 psia</t>
  </si>
  <si>
    <t>Maintenance of storage vessels storing gasoline of other materials with a vapor pressure &gt; 0.5 psia that require clearing of the vessels to allow for entry of personnel</t>
  </si>
  <si>
    <t>SO2</t>
  </si>
  <si>
    <t>The following list of maintenance activities is authorized by this permit. This list is not intended to be all-inclusive of activities at the site.</t>
  </si>
  <si>
    <t>Combustion optimization*</t>
  </si>
  <si>
    <t>Turbine washing online**</t>
  </si>
  <si>
    <t>Gaseous fuel venting****</t>
  </si>
  <si>
    <t>Management of sludge from pits, ponds, sumps, and water conveyances*****</t>
  </si>
  <si>
    <t>Small equipment and fugitive component repair and replacement in VOC service******</t>
  </si>
  <si>
    <t>Notes</t>
  </si>
  <si>
    <t>*Includes, but is not limited to, (1) leak or operability checks (e.g. turbine over-speed test, troubleshooting), (ii) balancing, and (iii) tuning activities that occur during seasonal tuning or after completion of initial construction, combustor change-out, major repair, combustor maintenance, or other similar circumstances.</t>
  </si>
  <si>
    <t>**Involves the use of water only.</t>
  </si>
  <si>
    <t>***Includes, but is not limited to, process-related building air filters, and combustion turbine air intake filters.</t>
  </si>
  <si>
    <t>****Includes, but is not limited to, venting prior to pipeline pigging and meter proving.</t>
  </si>
  <si>
    <t>*****Includes, but is not limited to, management by vacuum truck/dewatering of materials in open pits, ponds, sumps, tanks, and other closed/open vessels. Material include water and sludge materials containing miscellaneous VOCs such as diesel, lube oil, and other waste oils.</t>
  </si>
  <si>
    <t>******Includes, but is not limited to, (i) repair/replacement of pumps, compressors, valves, pipes, flanges, transport lines, filters, and screens in natural gas, diesel oil, lube oil, and gasoline service, (ii) vehicle and mobile equipment maintenance that may involve VOC emissions, such as oil changes, transmission service, and hydraulic system service.</t>
  </si>
  <si>
    <t>not selected</t>
  </si>
  <si>
    <t>Confirm that you agree with the statement above by electronically signing (typing) your name here:</t>
  </si>
  <si>
    <r>
      <rPr>
        <b/>
        <sz val="11"/>
        <color rgb="FF000000"/>
        <rFont val="Arial"/>
        <family val="2"/>
      </rPr>
      <t>Instructions:</t>
    </r>
    <r>
      <rPr>
        <sz val="11"/>
        <color rgb="FF000000"/>
        <rFont val="Arial"/>
        <family val="2"/>
      </rPr>
      <t xml:space="preserve"> 
1. Complete all sections.
2. Complete all questions in the Small Business Classification section to determine eligibility.</t>
    </r>
  </si>
  <si>
    <t>Pollutants:</t>
  </si>
  <si>
    <t>Is public notice required for this project as represented in this workbook?</t>
  </si>
  <si>
    <t>CO 
tpy</t>
  </si>
  <si>
    <t>PM 
tpy</t>
  </si>
  <si>
    <t>NOx, CO, PM, PM10, PM2.5, VOC, SO2, H2SO4</t>
  </si>
  <si>
    <t>Requirements</t>
  </si>
  <si>
    <t>13, 14, or 15</t>
  </si>
  <si>
    <t>Between 205,000 and 795,000</t>
  </si>
  <si>
    <t>UTM Coordinate - Easting (meters)</t>
  </si>
  <si>
    <t>UTM Coordinate - Northing (meters)</t>
  </si>
  <si>
    <t>Parameter</t>
  </si>
  <si>
    <t>Value</t>
  </si>
  <si>
    <t>IV. Project Emission Rates</t>
  </si>
  <si>
    <t>III. Input Parameters</t>
  </si>
  <si>
    <t>II. Discharge Parameters</t>
  </si>
  <si>
    <t>NA</t>
  </si>
  <si>
    <r>
      <t>NO</t>
    </r>
    <r>
      <rPr>
        <vertAlign val="subscript"/>
        <sz val="11"/>
        <rFont val="Arial"/>
        <family val="2"/>
      </rPr>
      <t>X</t>
    </r>
  </si>
  <si>
    <r>
      <t>PM</t>
    </r>
    <r>
      <rPr>
        <vertAlign val="subscript"/>
        <sz val="11"/>
        <rFont val="Arial"/>
        <family val="2"/>
      </rPr>
      <t>10</t>
    </r>
  </si>
  <si>
    <r>
      <t>PM</t>
    </r>
    <r>
      <rPr>
        <vertAlign val="subscript"/>
        <sz val="11"/>
        <rFont val="Arial"/>
        <family val="2"/>
      </rPr>
      <t>2.5</t>
    </r>
  </si>
  <si>
    <r>
      <t>SO</t>
    </r>
    <r>
      <rPr>
        <vertAlign val="subscript"/>
        <sz val="11"/>
        <rFont val="Arial"/>
        <family val="2"/>
      </rPr>
      <t>2</t>
    </r>
  </si>
  <si>
    <r>
      <t>H</t>
    </r>
    <r>
      <rPr>
        <vertAlign val="subscript"/>
        <sz val="11"/>
        <rFont val="Arial"/>
        <family val="2"/>
      </rPr>
      <t>2</t>
    </r>
    <r>
      <rPr>
        <sz val="11"/>
        <rFont val="Arial"/>
        <family val="2"/>
      </rPr>
      <t>SO</t>
    </r>
    <r>
      <rPr>
        <vertAlign val="subscript"/>
        <sz val="11"/>
        <rFont val="Arial"/>
        <family val="2"/>
      </rPr>
      <t>4</t>
    </r>
  </si>
  <si>
    <r>
      <t xml:space="preserve">756 </t>
    </r>
    <r>
      <rPr>
        <vertAlign val="superscript"/>
        <sz val="11"/>
        <rFont val="Arial"/>
        <family val="2"/>
      </rPr>
      <t>o</t>
    </r>
    <r>
      <rPr>
        <sz val="11"/>
        <rFont val="Arial"/>
        <family val="2"/>
      </rPr>
      <t>F</t>
    </r>
  </si>
  <si>
    <t>Minimum</t>
  </si>
  <si>
    <r>
      <t xml:space="preserve">This sheet details fire water pump specifications and determines emission rates.
</t>
    </r>
    <r>
      <rPr>
        <b/>
        <sz val="11"/>
        <color theme="1"/>
        <rFont val="Arial"/>
        <family val="2"/>
      </rPr>
      <t>Instructions:</t>
    </r>
    <r>
      <rPr>
        <sz val="11"/>
        <color theme="1"/>
        <rFont val="Arial"/>
        <family val="2"/>
      </rPr>
      <t xml:space="preserve">
1. Complete all information below.</t>
    </r>
  </si>
  <si>
    <r>
      <t xml:space="preserve">821 </t>
    </r>
    <r>
      <rPr>
        <vertAlign val="superscript"/>
        <sz val="11"/>
        <rFont val="Arial"/>
        <family val="2"/>
      </rPr>
      <t>o</t>
    </r>
    <r>
      <rPr>
        <sz val="11"/>
        <rFont val="Arial"/>
        <family val="2"/>
      </rPr>
      <t>F</t>
    </r>
  </si>
  <si>
    <t>Maximum</t>
  </si>
  <si>
    <t>Enter third language if applicable</t>
  </si>
  <si>
    <t>Enter fourth language if applicable</t>
  </si>
  <si>
    <t>Enter second language if applicable</t>
  </si>
  <si>
    <r>
      <t xml:space="preserve">This sheet details dew point heater specifications and determines emission rates.
</t>
    </r>
    <r>
      <rPr>
        <b/>
        <sz val="11"/>
        <rFont val="Arial"/>
        <family val="2"/>
      </rPr>
      <t>Instructions:</t>
    </r>
    <r>
      <rPr>
        <sz val="11"/>
        <rFont val="Arial"/>
        <family val="2"/>
      </rPr>
      <t xml:space="preserve">
1. Complete all information below.</t>
    </r>
  </si>
  <si>
    <r>
      <t xml:space="preserve">700 </t>
    </r>
    <r>
      <rPr>
        <vertAlign val="superscript"/>
        <sz val="11"/>
        <rFont val="Arial"/>
        <family val="2"/>
      </rPr>
      <t>o</t>
    </r>
    <r>
      <rPr>
        <sz val="11"/>
        <rFont val="Arial"/>
        <family val="2"/>
      </rPr>
      <t>F</t>
    </r>
  </si>
  <si>
    <r>
      <t>NO</t>
    </r>
    <r>
      <rPr>
        <vertAlign val="subscript"/>
        <sz val="11"/>
        <color theme="1"/>
        <rFont val="Arial"/>
        <family val="2"/>
      </rPr>
      <t>X</t>
    </r>
  </si>
  <si>
    <r>
      <t>PM</t>
    </r>
    <r>
      <rPr>
        <vertAlign val="subscript"/>
        <sz val="11"/>
        <color theme="1"/>
        <rFont val="Arial"/>
        <family val="2"/>
      </rPr>
      <t>10</t>
    </r>
  </si>
  <si>
    <r>
      <t>PM</t>
    </r>
    <r>
      <rPr>
        <vertAlign val="subscript"/>
        <sz val="11"/>
        <color theme="1"/>
        <rFont val="Arial"/>
        <family val="2"/>
      </rPr>
      <t>2.5</t>
    </r>
  </si>
  <si>
    <r>
      <t>SO</t>
    </r>
    <r>
      <rPr>
        <vertAlign val="subscript"/>
        <sz val="11"/>
        <color theme="1"/>
        <rFont val="Arial"/>
        <family val="2"/>
      </rPr>
      <t>2</t>
    </r>
  </si>
  <si>
    <t>Lube Oil Vent-1</t>
  </si>
  <si>
    <t>III. Project Emission Rates</t>
  </si>
  <si>
    <t>Tank-1</t>
  </si>
  <si>
    <t>Tank-2</t>
  </si>
  <si>
    <t>Tank-3</t>
  </si>
  <si>
    <t>Tank-6</t>
  </si>
  <si>
    <t>Tank-5</t>
  </si>
  <si>
    <t>Tank-4</t>
  </si>
  <si>
    <r>
      <t xml:space="preserve">This sheet details emergency engine specifications and determines emission rates.
</t>
    </r>
    <r>
      <rPr>
        <b/>
        <sz val="11"/>
        <rFont val="Arial"/>
        <family val="2"/>
      </rPr>
      <t>Instructions:</t>
    </r>
    <r>
      <rPr>
        <sz val="11"/>
        <rFont val="Arial"/>
        <family val="2"/>
      </rPr>
      <t xml:space="preserve">
1. Complete all information below.</t>
    </r>
  </si>
  <si>
    <r>
      <t xml:space="preserve">859 </t>
    </r>
    <r>
      <rPr>
        <sz val="11"/>
        <rFont val="Calibri"/>
        <family val="2"/>
      </rPr>
      <t>⁰</t>
    </r>
    <r>
      <rPr>
        <sz val="11"/>
        <rFont val="Arial"/>
        <family val="2"/>
      </rPr>
      <t>F</t>
    </r>
  </si>
  <si>
    <t>Release Height (ft) of filter and CEMS maintenance activities</t>
  </si>
  <si>
    <r>
      <t>NO</t>
    </r>
    <r>
      <rPr>
        <vertAlign val="subscript"/>
        <sz val="11"/>
        <rFont val="Arial"/>
        <family val="2"/>
      </rPr>
      <t>x</t>
    </r>
  </si>
  <si>
    <t>Press UP or DOWN ARROW in column A to read through the document. Note: This worksheet is just text and has no input areas. The text is broken into multiple cells for ease of reading.</t>
  </si>
  <si>
    <t>I. Simple Cycle Turbine</t>
  </si>
  <si>
    <t>II. Fire Water Pump</t>
  </si>
  <si>
    <t>III. Dew Point Heater</t>
  </si>
  <si>
    <t>IV. Lube Oil Vent</t>
  </si>
  <si>
    <t>V. Tank</t>
  </si>
  <si>
    <t>VI. Emergency Engine</t>
  </si>
  <si>
    <t>VII. Fugitive Emissions</t>
  </si>
  <si>
    <t>VIII. Maintenance Activities</t>
  </si>
  <si>
    <t>Repair leaks as soon as possible.</t>
  </si>
  <si>
    <t xml:space="preserve">     Special Conditions</t>
  </si>
  <si>
    <r>
      <rPr>
        <b/>
        <sz val="11"/>
        <color theme="1"/>
        <rFont val="Arial"/>
        <family val="2"/>
      </rPr>
      <t>B. Public place</t>
    </r>
    <r>
      <rPr>
        <sz val="11"/>
        <color theme="1"/>
        <rFont val="Arial"/>
        <family val="2"/>
      </rPr>
      <t xml:space="preserve">
Place a copy of the full application (including all of this workbook and all attachments) at a public place in the county where the facilities are or will be located. You must state where in the county the application will be available for public review and comment. The location must be a public place and described in the notice. A public place is a location which is owned and operated by public funds (such as libraries, county courthouses, city halls) and cannot be a commercial enterprise. You are required to pre-arrange this availability with the public place indicated below. The application must remain available from the first day of publication through the designated comment period.
If the application is submitted to the agency with information marked as Confidential, you are required to indicate which specific portions of the application are not being made available to the public. These portions of the application must be accompanied with the following statement: </t>
    </r>
    <r>
      <rPr>
        <b/>
        <i/>
        <sz val="11"/>
        <color theme="1"/>
        <rFont val="Arial"/>
        <family val="2"/>
      </rPr>
      <t>Any request for portions of this application that are marked as confidential must be submitted in writing, pursuant to the Public Information Act, to the TCEQ Public Information Coordinator, MC 197, P.O. Box 13087, Austin, Texas 78711-3087.</t>
    </r>
  </si>
  <si>
    <t>B. Equipment to be Authorized by this Permit</t>
  </si>
  <si>
    <r>
      <rPr>
        <b/>
        <sz val="11"/>
        <color theme="1"/>
        <rFont val="Arial"/>
        <family val="2"/>
      </rPr>
      <t xml:space="preserve">C. Project Timing
</t>
    </r>
    <r>
      <rPr>
        <sz val="11"/>
        <color theme="1"/>
        <rFont val="Arial"/>
        <family val="2"/>
      </rPr>
      <t>You must obtain an air authorization before beginning construction. Construction is broadly interpreted as anything other than site clearance or site preparation. Enter the date as "Month Date, Year" (e.g. July 4, 1776).</t>
    </r>
  </si>
  <si>
    <t>D. Enforcement Projects</t>
  </si>
  <si>
    <t>E. Mass Emissions Cap and Trade</t>
  </si>
  <si>
    <t>Will this permit include maintenance, startup, and shutdown activities?</t>
  </si>
  <si>
    <t>Will this permit include an emergency generator engine?</t>
  </si>
  <si>
    <t>Will this permit include a fire water pump?</t>
  </si>
  <si>
    <t>None</t>
  </si>
  <si>
    <t>Subparts A and KKKK (if including turbines) and IIII (if including engines)</t>
  </si>
  <si>
    <t>Subparts A and ZZZZ (if including engines)</t>
  </si>
  <si>
    <t>Will this permit include fugitive emissions?</t>
  </si>
  <si>
    <t>Best Available Control Technology</t>
  </si>
  <si>
    <t>The appropriate TCEQ Regional Office shall be contacted as soon as testing is scheduled but not less than 45 days prior to sampling to schedule a pre-test meeting. The notice shall include:</t>
  </si>
  <si>
    <t>Proposed date for pre-test meeting.</t>
  </si>
  <si>
    <t>A written proposed description of any deviation from sampling procedures specified in permit conditions or the TCEQ or EPA sampling procedures shall be made available to the TCEQ prior to the pre-test meeting. The TCEQ Regional Director shall approve or disapprove of any deviation from specified sampling procedures.</t>
  </si>
  <si>
    <t>Each turbine shall be tested at a minimum and maximum load of the permitted operating range that is defined in this permit for the atmospheric conditions which exist during testing. Each tested load shall be identified in the sampling report. The permit holder shall present at the pre-test meeting the manner in which stack sampling will be executed in order to demonstrate compliance with emission standards found in 40 CFR Part 60, Subpart KKKK for combustion gas turbines.</t>
  </si>
  <si>
    <r>
      <t>NO</t>
    </r>
    <r>
      <rPr>
        <b/>
        <vertAlign val="subscript"/>
        <sz val="11"/>
        <rFont val="Arial"/>
        <family val="2"/>
      </rPr>
      <t>x</t>
    </r>
    <r>
      <rPr>
        <b/>
        <sz val="11"/>
        <rFont val="Arial"/>
        <family val="2"/>
      </rPr>
      <t xml:space="preserve"> lb/hr</t>
    </r>
  </si>
  <si>
    <r>
      <t>NO</t>
    </r>
    <r>
      <rPr>
        <b/>
        <vertAlign val="subscript"/>
        <sz val="11"/>
        <rFont val="Arial"/>
        <family val="2"/>
      </rPr>
      <t>x</t>
    </r>
    <r>
      <rPr>
        <b/>
        <sz val="11"/>
        <rFont val="Arial"/>
        <family val="2"/>
      </rPr>
      <t xml:space="preserve"> 
tpy</t>
    </r>
  </si>
  <si>
    <r>
      <t>PM</t>
    </r>
    <r>
      <rPr>
        <b/>
        <vertAlign val="subscript"/>
        <sz val="11"/>
        <rFont val="Arial"/>
        <family val="2"/>
      </rPr>
      <t>10</t>
    </r>
    <r>
      <rPr>
        <b/>
        <sz val="11"/>
        <rFont val="Arial"/>
        <family val="2"/>
      </rPr>
      <t xml:space="preserve"> lb/hr</t>
    </r>
  </si>
  <si>
    <r>
      <t>PM</t>
    </r>
    <r>
      <rPr>
        <b/>
        <vertAlign val="subscript"/>
        <sz val="11"/>
        <rFont val="Arial"/>
        <family val="2"/>
      </rPr>
      <t>10</t>
    </r>
    <r>
      <rPr>
        <b/>
        <sz val="11"/>
        <rFont val="Arial"/>
        <family val="2"/>
      </rPr>
      <t xml:space="preserve"> tpy</t>
    </r>
  </si>
  <si>
    <r>
      <t>PM</t>
    </r>
    <r>
      <rPr>
        <b/>
        <vertAlign val="subscript"/>
        <sz val="11"/>
        <rFont val="Arial"/>
        <family val="2"/>
      </rPr>
      <t>2.5</t>
    </r>
    <r>
      <rPr>
        <b/>
        <sz val="11"/>
        <rFont val="Arial"/>
        <family val="2"/>
      </rPr>
      <t xml:space="preserve"> lb/hr</t>
    </r>
  </si>
  <si>
    <r>
      <t>PM</t>
    </r>
    <r>
      <rPr>
        <b/>
        <vertAlign val="subscript"/>
        <sz val="11"/>
        <rFont val="Arial"/>
        <family val="2"/>
      </rPr>
      <t>2.5</t>
    </r>
    <r>
      <rPr>
        <b/>
        <sz val="11"/>
        <rFont val="Arial"/>
        <family val="2"/>
      </rPr>
      <t xml:space="preserve"> tpy</t>
    </r>
  </si>
  <si>
    <r>
      <t>SO</t>
    </r>
    <r>
      <rPr>
        <b/>
        <vertAlign val="subscript"/>
        <sz val="11"/>
        <rFont val="Arial"/>
        <family val="2"/>
      </rPr>
      <t>2</t>
    </r>
    <r>
      <rPr>
        <b/>
        <sz val="11"/>
        <rFont val="Arial"/>
        <family val="2"/>
      </rPr>
      <t xml:space="preserve"> lb/hr</t>
    </r>
  </si>
  <si>
    <r>
      <t>SO</t>
    </r>
    <r>
      <rPr>
        <b/>
        <vertAlign val="subscript"/>
        <sz val="11"/>
        <rFont val="Arial"/>
        <family val="2"/>
      </rPr>
      <t xml:space="preserve">2
</t>
    </r>
    <r>
      <rPr>
        <b/>
        <sz val="11"/>
        <rFont val="Arial"/>
        <family val="2"/>
      </rPr>
      <t>tpy</t>
    </r>
  </si>
  <si>
    <r>
      <t>H</t>
    </r>
    <r>
      <rPr>
        <b/>
        <vertAlign val="subscript"/>
        <sz val="11"/>
        <rFont val="Arial"/>
        <family val="2"/>
      </rPr>
      <t>2</t>
    </r>
    <r>
      <rPr>
        <b/>
        <sz val="11"/>
        <rFont val="Arial"/>
        <family val="2"/>
      </rPr>
      <t>SO</t>
    </r>
    <r>
      <rPr>
        <b/>
        <vertAlign val="subscript"/>
        <sz val="11"/>
        <rFont val="Arial"/>
        <family val="2"/>
      </rPr>
      <t>4</t>
    </r>
    <r>
      <rPr>
        <b/>
        <sz val="11"/>
        <rFont val="Arial"/>
        <family val="2"/>
      </rPr>
      <t xml:space="preserve">  lb/hr</t>
    </r>
  </si>
  <si>
    <r>
      <t>H</t>
    </r>
    <r>
      <rPr>
        <b/>
        <vertAlign val="subscript"/>
        <sz val="11"/>
        <rFont val="Arial"/>
        <family val="2"/>
      </rPr>
      <t>2</t>
    </r>
    <r>
      <rPr>
        <b/>
        <sz val="11"/>
        <rFont val="Arial"/>
        <family val="2"/>
      </rPr>
      <t>SO</t>
    </r>
    <r>
      <rPr>
        <b/>
        <vertAlign val="subscript"/>
        <sz val="11"/>
        <rFont val="Arial"/>
        <family val="2"/>
      </rPr>
      <t>4</t>
    </r>
    <r>
      <rPr>
        <b/>
        <sz val="11"/>
        <rFont val="Arial"/>
        <family val="2"/>
      </rPr>
      <t xml:space="preserve"> tpy</t>
    </r>
  </si>
  <si>
    <t>Between 2,854,000 and 4,059,000</t>
  </si>
  <si>
    <t>This sheet is for informational purposes only. No data is required and you do not need to print this sheet. This sheet provides guidance on the RAP-SCT criteria and instructions for preparing and submitting an application.</t>
  </si>
  <si>
    <t>The EPA NSPS in 40 CFR Part 60:</t>
  </si>
  <si>
    <t>Upon request by the Executive Director of the TCEQ or any local air pollution control program having jurisdiction, the permit holder shall provide a sample and/or an analysis of the fuel fired in the gas turbines or engines, or shall allow an air pollution control agency representative to obtain a sample for analysis.</t>
  </si>
  <si>
    <t>Fuel for each turbine shall be pipeline-quality natural gas containing no more than 2.0 grains total sulfur per 100 dscf on an hourly basis, and 0.25 grains total sulfur per 100 dscf on an annual basis.</t>
  </si>
  <si>
    <t>Exhaust gases from each turbine shall not exceed the following concentrations in ppmvd at 15 percent O2:</t>
  </si>
  <si>
    <t>Planned startup events for each turbine are excluded from the above concentration limits. Each startup event shall not exceed one hour and is defined as the period that begins when an initial flame detection signal is recorded in the plant’s DAHS and ends when the turbine enters lean pre-mix operating mode.</t>
  </si>
  <si>
    <t>If applicable, the requirements of 40 CFR Part 75, Appendices A and B, may be used as an alternative to the performance specifications and quality assurance requirements (respectively) of 40 CFR Part 60 for the NOx and O2 CEMS.</t>
  </si>
  <si>
    <t>The permit holder shall install, calibrate, and maintain a CEMS to measure and record the in-stack concentration of NOx, CO, and diluent gases (CO2 or O2) from each gas turbine stack.</t>
  </si>
  <si>
    <t>All CEMS shall meet the applicable quality assurance requirements specified in 40 CFR Part 60, Appendix F, except that CGA conducted in all four quarters may be used in lieu of the annual relative accuracy test audit. Quarterly CGAs shall be conducted at least 60 days apart. Relative accuracy exceedances (as specified in 40 CFR 60, Appendix F), CGA exceedances of ±15 percent accuracy, and any CEMS downtime shall be reported to the TCEQ regional office, and necessary corrective action shall be taken. Supplemental stack sampling may be required at the discretion of the TCEQ Regional Director.</t>
  </si>
  <si>
    <t>The holder of this permit shall either measure, or develop a program to calculate, the total mass flow rate through the stacks to ensure continuous compliance with the emission limitations specified in the MAERT. The permit holder shall calculate hourly mass emissions in lbs/hr using the measured or calculated exhaust flow rate and the measured concentrations of NOx and CO from the CEMS required in this permit.</t>
  </si>
  <si>
    <t>Inspection, repair, replacement, adjusting, testing, and calibration of analytical equipment, process instruments including sight glasses, meters, gauges, CEMS, or PEMS</t>
  </si>
  <si>
    <t>Acronyms</t>
  </si>
  <si>
    <t>DAHS</t>
  </si>
  <si>
    <t>lb/MMBtu</t>
  </si>
  <si>
    <t>HHV</t>
  </si>
  <si>
    <t>psia</t>
  </si>
  <si>
    <t>MAERT</t>
  </si>
  <si>
    <t>MSS</t>
  </si>
  <si>
    <t>EPA</t>
  </si>
  <si>
    <t>NESHAP</t>
  </si>
  <si>
    <t>dscf</t>
  </si>
  <si>
    <t>NSPS</t>
  </si>
  <si>
    <t>40 CFR</t>
  </si>
  <si>
    <t>ppmvd</t>
  </si>
  <si>
    <t>TCEQ</t>
  </si>
  <si>
    <t>CEMS</t>
  </si>
  <si>
    <t>O2</t>
  </si>
  <si>
    <t>CO2</t>
  </si>
  <si>
    <t>CGA</t>
  </si>
  <si>
    <t>lbs/hr</t>
  </si>
  <si>
    <t>PEMS</t>
  </si>
  <si>
    <t>carbon dioxide</t>
  </si>
  <si>
    <t>cylinder gas audits</t>
  </si>
  <si>
    <t>pounds per hour</t>
  </si>
  <si>
    <t>Periodic Emissions Monitoring System</t>
  </si>
  <si>
    <t>Maximum Allowable Emission Rates Table</t>
  </si>
  <si>
    <t>This permit authorizes emissions only from those emission points listed in the attached MAERT, and the facilities covered by this permit are authorized to emit subject to the emission rate limits on that table and other operating conditions specified in this permit. Also, this permit authorizes the emissions from planned MSS.</t>
  </si>
  <si>
    <t>oxygen</t>
  </si>
  <si>
    <t>U.S. Environmental Protection Agency</t>
  </si>
  <si>
    <t>maintenance, startup, and shutdown</t>
  </si>
  <si>
    <t>National Emission Standards for Hazardous Air Pollutants</t>
  </si>
  <si>
    <t>dry standard cubic feet</t>
  </si>
  <si>
    <t xml:space="preserve">New Stationary Sources </t>
  </si>
  <si>
    <t xml:space="preserve">in Title 40 Code of Federal Regulations </t>
  </si>
  <si>
    <t>parts per million by volume, dry basis</t>
  </si>
  <si>
    <t>Texas Commission on Environmental Quality</t>
  </si>
  <si>
    <t>Continuous Emissions Monitoring System</t>
  </si>
  <si>
    <t>data acquisition and handling system</t>
  </si>
  <si>
    <t>higher heating value</t>
  </si>
  <si>
    <t>emission point number</t>
  </si>
  <si>
    <t>nitrogen oxides</t>
  </si>
  <si>
    <t>carbon monoxide</t>
  </si>
  <si>
    <t>volatile organic compounds</t>
  </si>
  <si>
    <t>pounds per square inch absolute</t>
  </si>
  <si>
    <t>pound per million British thermal units</t>
  </si>
  <si>
    <t>Emissions from maintenance activities (Attachment A) shall be excluded. Compliance shall be demonstrated by comparing the pollutant’s total hourly emissions as calculated or measured by the CEMS to the hourly MSS rates listed in the MAERT. The permit holder shall sum all emissions from planned maintenance activities on a rolling 12-month basis for each EPN to demonstrate compliance with the MAERT.</t>
  </si>
  <si>
    <t>Each dew point heater shall be designed to emit no more than 0.06 lb/MMBtu NOx (HHV basis) fuel fired on a 1-hour block average.</t>
  </si>
  <si>
    <t>Fuel for each engine shall be limited to ULSD containing no more than 15 ppmw total sulfur.</t>
  </si>
  <si>
    <t>Air contaminants and diluents from the turbine to be sampled and analyzed include NOx, CO, PM, VOC, SO2, opacity, and O2. Fuel sampling using the methods and procedures of the applicable NSPS may be conducted in lieu of stack sampling for SO2.</t>
  </si>
  <si>
    <t>Sampling shall occur within 60 days after achieving the maximum operating rate, but no later than 180 days after initial startup of the facilities and at other times when required by the TCEQ Regional Director. Requests for additional time to perform sampling shall be submitted to the appropriate regional office.</t>
  </si>
  <si>
    <t>ppmw</t>
  </si>
  <si>
    <t>ULSD</t>
  </si>
  <si>
    <t>particulate matter</t>
  </si>
  <si>
    <t>sulfur dioxide</t>
  </si>
  <si>
    <t>parts per million by weight</t>
  </si>
  <si>
    <t>ultra-low sulfur diesel</t>
  </si>
  <si>
    <t xml:space="preserve">Title 40 Code of Federal Regulations </t>
  </si>
  <si>
    <r>
      <rPr>
        <b/>
        <sz val="11"/>
        <color theme="5"/>
        <rFont val="Arial"/>
        <family val="2"/>
      </rPr>
      <t>1. Complete the workbook sheets in order, moving left to right and top to bottom.</t>
    </r>
    <r>
      <rPr>
        <sz val="11"/>
        <color theme="5"/>
        <rFont val="Arial"/>
        <family val="2"/>
      </rPr>
      <t xml:space="preserve">
</t>
    </r>
    <r>
      <rPr>
        <sz val="11"/>
        <color theme="1"/>
        <rFont val="Arial"/>
        <family val="2"/>
      </rPr>
      <t xml:space="preserve">
2. Complete all blank cells on each applicable emission source sheet.
    • Each emission point is identified with a pre-assigned emission point identification number (EPN) which cannot be changed. The emission
       point is defined as the point from which air contaminants enter the ambient air.
    • Some cells have drop-down selections.
3. On the "Emission Summary" sheet, confirm acceptance of all information in this workbook and submitted with the application.
4. If a cell displays “Error,” the project does not qualify for the RAP-SCT, or an error has been made on the entry. Revise the data entered for that source.
5. Air Quality Analyses (AQAs) were performed in support of the RAP-SCT. AQAs were performed for each of the sixteen TCEQ regions. Each of the AQA reports summarizes the results for the respective TCEQ region and includes information specific to the counties of that respective region. Each of the AQA reports can be located under the RAP-SCT Resources heading at:</t>
    </r>
  </si>
  <si>
    <t>Combustion BACT</t>
  </si>
  <si>
    <t>https://www.tceq.texas.gov/permitting/air/nav/air_bact_combustsources.html</t>
  </si>
  <si>
    <t>VI. Where to Submit Application Materials</t>
  </si>
  <si>
    <r>
      <t>B. Company Official Contact Information:</t>
    </r>
    <r>
      <rPr>
        <sz val="11"/>
        <color theme="1"/>
        <rFont val="Arial"/>
        <family val="2"/>
      </rPr>
      <t xml:space="preserve"> Must not be a consultant.</t>
    </r>
  </si>
  <si>
    <t>https://www.naics.com/sic-codes-industry-drilldown/</t>
  </si>
  <si>
    <t>How many simple cycle turbines will this permit include?</t>
  </si>
  <si>
    <t>How many dew point heaters will this permit include?</t>
  </si>
  <si>
    <t>How many lube oil vents will this permit include?</t>
  </si>
  <si>
    <t>How many tanks for storing diesel or lube oil will this permit include?</t>
  </si>
  <si>
    <t>The following requirements apply to the proposed facility.</t>
  </si>
  <si>
    <r>
      <t xml:space="preserve">This sheet provides summaries of the proposed project emissions and the electronic signature of agreement.
</t>
    </r>
    <r>
      <rPr>
        <b/>
        <sz val="11"/>
        <color theme="1"/>
        <rFont val="Arial"/>
        <family val="2"/>
      </rPr>
      <t xml:space="preserve">Instructions:
</t>
    </r>
    <r>
      <rPr>
        <sz val="11"/>
        <color theme="1"/>
        <rFont val="Arial"/>
        <family val="2"/>
      </rPr>
      <t>1. The proposed emission rates for each source are automatically populated from the data entered on previous sheets.
2. Do not proceed if any total or emission rate displays "Error". Revise representations on the unit sheets.
3. Confirm agreement with the statement at the bottom of this sheet by electronically signing your name.</t>
    </r>
  </si>
  <si>
    <t>I have reviewed and agree to the following: the BACT as represented in this workbook; all emission rates represented in this workbook; the draft permit’s Special Conditions in this workbook; and the applicable air quality analysis report. In addition, this workbook is submitted as part of my application and accurately represents my proposed project.</t>
  </si>
  <si>
    <r>
      <t xml:space="preserve">This sheet lists the practices and controls which represent Best Available Control Technology (BACT) for each specific unit in this project. BACT is required by 30 TAC §116.111(a)(2)(C).
</t>
    </r>
    <r>
      <rPr>
        <b/>
        <sz val="11"/>
        <rFont val="Arial"/>
        <family val="2"/>
      </rPr>
      <t>Instructions</t>
    </r>
    <r>
      <rPr>
        <sz val="11"/>
        <rFont val="Arial"/>
        <family val="2"/>
      </rPr>
      <t>:
1. Review the BACT requirements.
2. Acceptance of the BACT for each unit is confirmed on the Emission Summary sheet.</t>
    </r>
  </si>
  <si>
    <r>
      <t>NO</t>
    </r>
    <r>
      <rPr>
        <vertAlign val="subscript"/>
        <sz val="11"/>
        <color rgb="FF000000"/>
        <rFont val="Arial"/>
        <family val="2"/>
      </rPr>
      <t>X</t>
    </r>
    <r>
      <rPr>
        <sz val="11"/>
        <color rgb="FF000000"/>
        <rFont val="Arial"/>
        <family val="2"/>
      </rPr>
      <t>:  9 parts per million by volume, dry basis (ppmvd) at 15% O</t>
    </r>
    <r>
      <rPr>
        <vertAlign val="subscript"/>
        <sz val="11"/>
        <color rgb="FF000000"/>
        <rFont val="Arial"/>
        <family val="2"/>
      </rPr>
      <t>2</t>
    </r>
    <r>
      <rPr>
        <sz val="11"/>
        <color rgb="FF000000"/>
        <rFont val="Arial"/>
        <family val="2"/>
      </rPr>
      <t xml:space="preserve"> during steady state operations using dry low NO</t>
    </r>
    <r>
      <rPr>
        <vertAlign val="subscript"/>
        <sz val="11"/>
        <color rgb="FF000000"/>
        <rFont val="Arial"/>
        <family val="2"/>
      </rPr>
      <t>X</t>
    </r>
    <r>
      <rPr>
        <sz val="11"/>
        <color rgb="FF000000"/>
        <rFont val="Arial"/>
        <family val="2"/>
      </rPr>
      <t xml:space="preserve"> (DLN) burners. Installing a selective catalytic reduction (SCR) would not be economically reasonable given the limited annual operating hours.</t>
    </r>
  </si>
  <si>
    <r>
      <t>PM/PM</t>
    </r>
    <r>
      <rPr>
        <vertAlign val="subscript"/>
        <sz val="11"/>
        <color rgb="FF000000"/>
        <rFont val="Arial"/>
        <family val="2"/>
      </rPr>
      <t>10</t>
    </r>
    <r>
      <rPr>
        <sz val="11"/>
        <color rgb="FF000000"/>
        <rFont val="Arial"/>
        <family val="2"/>
      </rPr>
      <t>/PM</t>
    </r>
    <r>
      <rPr>
        <vertAlign val="subscript"/>
        <sz val="11"/>
        <color rgb="FF000000"/>
        <rFont val="Arial"/>
        <family val="2"/>
      </rPr>
      <t>2.5</t>
    </r>
    <r>
      <rPr>
        <sz val="11"/>
        <color rgb="FF000000"/>
        <rFont val="Arial"/>
        <family val="2"/>
      </rPr>
      <t>: Firing pipeline-quality natural gas and good combustion practices.</t>
    </r>
  </si>
  <si>
    <t>Miscellaneous particulate filter*** maintenance***</t>
  </si>
  <si>
    <r>
      <t xml:space="preserve">This sheet contains the draft Special Conditions prepared by the TCEQ for RAP-SCT projects.
</t>
    </r>
    <r>
      <rPr>
        <b/>
        <sz val="11"/>
        <color theme="1"/>
        <rFont val="Arial"/>
        <family val="2"/>
      </rPr>
      <t>Instructions:</t>
    </r>
    <r>
      <rPr>
        <sz val="11"/>
        <color theme="1"/>
        <rFont val="Arial"/>
        <family val="2"/>
      </rPr>
      <t xml:space="preserve">
1. Review the Special Conditions.
2. Acceptance of the Special Conditions is confirmed on the Emission Summary sheet.</t>
    </r>
  </si>
  <si>
    <t>The EPA NESHAP for Source Categories in 40 CFR Part 63:</t>
  </si>
  <si>
    <t>Fuel sampling using the methods and procedures of 40 CFR § 60.4415 may be conducted in lieu of stack sampling for SO2 or the permit holder may be exempted from fuel monitoring of SO2 as provided under 40 CFR § 60.4365. If fuel sampling is used, compliance with NSPS Subpart KKKK SO2 limits shall be based on 100 percent conversion of the sulfur in the fuel to SO2. Any deviations from those procedures must be approved by the Executive Director of the TCEQ prior to sampling. Fuel sampling using the methods and procedures of 40 CFR § 60.4360 may be conducted in lieu of stack testing for SO2.</t>
  </si>
  <si>
    <t>Sampling ports and platforms shall be incorporated into the design of the turbine exhaust stacks according to the specifications set forth in the TCEQ “Guidelines for Stack Sampling Facilities”. Alternate sampling facility designs may be submitted for approval by the TCEQ Regional Director.
The permit holder shall perform stack sampling and other testing as required to establish the actual quantities of air contaminants being emitted into the atmosphere from each gas turbine. The permit holder is responsible for providing sampling and testing facilities and conducting the sampling and testing operations at his expense. Sampling shall be conducted in accordance with the appropriate procedures of the TCEQ Sampling Procedures Manual and EPA Reference Methods. The TCEQ Executive Director or his designated representative shall be afforded the opportunity to observe all such sampling upon request.</t>
  </si>
  <si>
    <t>Fuel type</t>
  </si>
  <si>
    <t>natural gas</t>
  </si>
  <si>
    <t>V. Calculation Methodology</t>
  </si>
  <si>
    <t>Material stored</t>
  </si>
  <si>
    <t>diesel or lube oil</t>
  </si>
  <si>
    <t>Default VOC emission rates of 0.01 lb/hr and 0.02 tpy should be used for both lube oil and diesel fuel tanks. An explanation of how these rates were derived follows. While a typical size for a diesel storage tank is 500 gal, the permit should not place a numerical limit on the size of the storage tanks, so long as tanks are installed only for use in operating and maintaining the turbines and associated emergency diesel  engines.</t>
  </si>
  <si>
    <t>Gas turbines make use of oil which is used to lubricate and cool the compressor and turbine bearings. Lube oil is continuously circulated throughout the gas turbine assembly, and a supply of lube oil is maintained in a reservoir inside of the assembly. Leaks of lube oil (which would foul the turbine blades) are prevented through the use of "seal air," which is bled from the compressor and supplied to the exterior of bearing boxes, creating a lower pressure in the interior of the bearing boxes than in their supporting part. High-pressure seal air then becomes dissolved in the circulating lube oil, and eventual deaeration in the lube oil reservoir gives rise to a fine mist of lube oil from the vent of the lube oil reservoir. In order to prevent safety hazards in the operating area (slip hazards from an oil slick on the ground), waste of lube oil, and air emissions, modern gas turbine assemblies include an oil mist eliminator at the lube oil reservoir vent. The oil mist droplets passing through the mist eliminators are very fine (diameter &lt; 2.5 µm). While emissions from lube oil vents primarily take the form of lube oil aerosol, a small fraction of oil vapors is also present.</t>
  </si>
  <si>
    <t>Since satisfactory emission factors are not available for estimating controlled emission rates of lube oil mist, a mass balance approach is a reasonable means of estimating emis­sions. Default emission rates of 0.05 lb/hr and 0.1 tpy should be used for each turbine. These apply for PM, PM10 , PM2.5, and VOC. The default emission rate is expected to be representative provided that high efficiency oil mist eliminators are used, the eliminators are kept in good working order at all times, and no visible emissions are released from the lube oil vents.</t>
  </si>
  <si>
    <t>For an installation containing only simple cycle gas turbines and ancillary equipment, total VOC emissions from piping components are not large enough to warrant the use of a specific leak detection and repair (LDAR) program. Operators will use good practice for minimizing emissions. Piping components are either in natural gas or lube oil service. Estimates of piping fugitive emissions from recent permit applications indicate that uncontrolled emission rates are typically &lt;0.01 lb/hr VOC for natural gas piping, and 0.3-1.0 lb/hr VOC for lube oil piping. Since accurate piping counts are normally not available at the time a permit application is filed, and the actual emission rate is insignificant, default emission rates of 0.5 lb/hr and 2.20 tpy VOC should be used. The default emission rates are expected  to be representative so long as operators repair leaks in the lube oil circulation system as soon as practicable after they are  discovered.</t>
  </si>
  <si>
    <t>A. NOx, CO, and VOC emissions</t>
  </si>
  <si>
    <t>Calculations use the published F-factors for natural gas (40 CFR Pt. 60, Appendix A-7, Method 19, Table 19-2.). In this case, the appropriate F­ factor is F=8710 dscf exhaust (stoichiometric air) per MMBtu fuel fired.</t>
  </si>
  <si>
    <t>B. PM and SOx (SO2 and SO3) emissions</t>
  </si>
  <si>
    <t>Particulate and SOx emission rates are determined from the total amount of fuel combusted, applying the appropriate emission factor.</t>
  </si>
  <si>
    <r>
      <rPr>
        <b/>
        <sz val="11"/>
        <rFont val="Arial"/>
        <family val="2"/>
      </rPr>
      <t xml:space="preserve">Short-term NOx emissions:
</t>
    </r>
    <r>
      <rPr>
        <sz val="11"/>
        <rFont val="Arial"/>
        <family val="2"/>
      </rPr>
      <t>The exhaust volume is estimated by applying the F-factor to the total heat duty. NOx emissions are then calculated by correcting the exhaust volume to 15% O2, and applying the NOx BACT concentration  limit of 9 ppmvd (15% O2). The molecular weight of NO2 is used.
Emission rate = rated baseload capacity x heat rate x (1 kW x MMBtu/1000 MW x Btu) x (8710 dscf/MMBtu) x (1 lb-mol/379 dscf) x 0.000009 x ((20.9% - 0%)/(20.9% - 15%)) x (46 lb NO2/lb-mol)</t>
    </r>
  </si>
  <si>
    <r>
      <rPr>
        <b/>
        <sz val="11"/>
        <rFont val="Arial"/>
        <family val="2"/>
      </rPr>
      <t xml:space="preserve">Short-term CO emissions:
</t>
    </r>
    <r>
      <rPr>
        <sz val="11"/>
        <rFont val="Arial"/>
        <family val="2"/>
      </rPr>
      <t>The same approach is used as for calculating NOx emissions, except that the molecular weight of CO (28 lb/lb-mol) is applied. Note that the same numerical BACT limit of 9 ppmvd at 15% O2 applies.</t>
    </r>
  </si>
  <si>
    <r>
      <rPr>
        <b/>
        <sz val="11"/>
        <rFont val="Arial"/>
        <family val="2"/>
      </rPr>
      <t xml:space="preserve">Short-term VOC emissions:
</t>
    </r>
    <r>
      <rPr>
        <sz val="11"/>
        <rFont val="Arial"/>
        <family val="2"/>
      </rPr>
      <t>The same approach is used as for calculating NOx emissions, except that the molecular weight is assumed to be that of propane (44 lb/lb-mol) and the BACT limit is 2 ppmvd propane equivalent at 15% O2.</t>
    </r>
  </si>
  <si>
    <r>
      <rPr>
        <b/>
        <sz val="11"/>
        <color theme="1"/>
        <rFont val="Arial"/>
        <family val="2"/>
      </rPr>
      <t xml:space="preserve">Short-term SO2 emissions:
</t>
    </r>
    <r>
      <rPr>
        <sz val="11"/>
        <color theme="1"/>
        <rFont val="Arial"/>
        <family val="2"/>
      </rPr>
      <t>The hourly fuel usage is determined by dividing the total heat duty by the higher heating value of the natural gas fuel. SO2 emissions are then calculated by applying the BACT fuel sulfur content limit and assuming 100% conversion of fuel-bound sulfur to SO2.
Emission rate = 1000 kW x (rated baseload capacity x heat rate/heating value) x (2 gr sulfur/100 scf) x (1 lb/7000 gr) x (64 lb SO2/32 lb S)</t>
    </r>
  </si>
  <si>
    <r>
      <rPr>
        <b/>
        <sz val="11"/>
        <color theme="1"/>
        <rFont val="Arial"/>
        <family val="2"/>
      </rPr>
      <t xml:space="preserve">Short-term H2SO4 emissions:
</t>
    </r>
    <r>
      <rPr>
        <sz val="11"/>
        <color theme="1"/>
        <rFont val="Arial"/>
        <family val="2"/>
      </rPr>
      <t>Assume that 5% of total sulfur in the fuel gas is converted to SO3 and that 100% of SO3 combines with water to form H2SO4 mist. The SO2 emission rate equation can then be used, adjusting for the molecular weight of H2SO4.</t>
    </r>
  </si>
  <si>
    <r>
      <rPr>
        <b/>
        <sz val="11"/>
        <color theme="1"/>
        <rFont val="Arial"/>
        <family val="2"/>
      </rPr>
      <t>Short-term PM emissions</t>
    </r>
    <r>
      <rPr>
        <sz val="11"/>
        <color theme="1"/>
        <rFont val="Arial"/>
        <family val="2"/>
      </rPr>
      <t>:
Assume that all particulate is PM2.5 (i.e., PM=PM10=PM2.5), and use the AP-42 emission factor for natural gas combustion, 0.0075 lb/MMBtu (HHV).</t>
    </r>
  </si>
  <si>
    <r>
      <rPr>
        <b/>
        <sz val="11"/>
        <color theme="1"/>
        <rFont val="Arial"/>
        <family val="2"/>
      </rPr>
      <t xml:space="preserve">Long term PM emissions:
</t>
    </r>
    <r>
      <rPr>
        <sz val="11"/>
        <color theme="1"/>
        <rFont val="Arial"/>
        <family val="2"/>
      </rPr>
      <t>Particulate emissions are calculated in the same manner, except that no adjustment of the emission factor is required.</t>
    </r>
  </si>
  <si>
    <r>
      <rPr>
        <b/>
        <sz val="11"/>
        <color theme="1"/>
        <rFont val="Arial"/>
        <family val="2"/>
      </rPr>
      <t xml:space="preserve">A. Short-term emissions (NOx, CO, PM, VOC)
</t>
    </r>
    <r>
      <rPr>
        <sz val="11"/>
        <color theme="1"/>
        <rFont val="Arial"/>
        <family val="2"/>
      </rPr>
      <t>Emission rates are calculated based on EPA performance standards for non-road engines (40 CFR § 89.112), which are consistent with current BACT. The short-term emission rate is obtained by multiplying the engine's rated brake power by the appropriate emission factor, and then converting from grams to pounds. All particulate is assumed to be emitted as PM2.5.
Emission rate = engine brake power x emission factor x (1 lb/453.6 g)</t>
    </r>
  </si>
  <si>
    <r>
      <rPr>
        <b/>
        <sz val="11"/>
        <color theme="1"/>
        <rFont val="Arial"/>
        <family val="2"/>
      </rPr>
      <t xml:space="preserve">C. Annual emissions
</t>
    </r>
    <r>
      <rPr>
        <sz val="11"/>
        <color theme="1"/>
        <rFont val="Arial"/>
        <family val="2"/>
      </rPr>
      <t>Current BACT tracks MACT ZZZZ in limiting the engines to 100 hr/yr of  non-emergency use. Therefore, annual emission rates for all pollutants can be determined by multiplying the short-term emission rate by 100 hr/yr and by 1 ton/2000 lb.</t>
    </r>
  </si>
  <si>
    <r>
      <rPr>
        <b/>
        <sz val="11"/>
        <color theme="1"/>
        <rFont val="Arial"/>
        <family val="2"/>
      </rPr>
      <t xml:space="preserve">A. Overview
</t>
    </r>
    <r>
      <rPr>
        <sz val="11"/>
        <color theme="1"/>
        <rFont val="Arial"/>
        <family val="2"/>
      </rPr>
      <t>Diesel and lube oil storage tanks maintained at a gas turbine installation, which are to be used exclusively in supplying diesel and lube oil to the turbine and emergency engines, have low overall capacities and throughputs. Considering that both diesel fuel and lube oil have low volatility, default emission rates are recommended for these sources. The default emission rates are expected to be representative so long as current BACT is applied (requiring that the tank be bottom- or submerged-fill and be painted white), and use of the tanks is only to support operation of the simple cycle turbines and associated equipment.</t>
    </r>
  </si>
  <si>
    <r>
      <rPr>
        <b/>
        <sz val="11"/>
        <color theme="1"/>
        <rFont val="Arial"/>
        <family val="2"/>
      </rPr>
      <t>C. Long-Term Emission Rates</t>
    </r>
    <r>
      <rPr>
        <sz val="11"/>
        <color theme="1"/>
        <rFont val="Arial"/>
        <family val="2"/>
      </rPr>
      <t xml:space="preserve">
Standing and working losses are estimated following AP-42, Chapter 7, equations 1-2 and 1-29.</t>
    </r>
  </si>
  <si>
    <r>
      <t xml:space="preserve">The </t>
    </r>
    <r>
      <rPr>
        <b/>
        <sz val="11"/>
        <color theme="1"/>
        <rFont val="Arial"/>
        <family val="2"/>
      </rPr>
      <t>total</t>
    </r>
    <r>
      <rPr>
        <sz val="11"/>
        <color theme="1"/>
        <rFont val="Arial"/>
        <family val="2"/>
      </rPr>
      <t xml:space="preserve"> annual emissions is determined by adding the standing and working losses and is less than 0.01 tpy.</t>
    </r>
  </si>
  <si>
    <r>
      <t xml:space="preserve">To estimate </t>
    </r>
    <r>
      <rPr>
        <b/>
        <sz val="11"/>
        <color theme="1"/>
        <rFont val="Arial"/>
        <family val="2"/>
      </rPr>
      <t>standing losses</t>
    </r>
    <r>
      <rPr>
        <sz val="11"/>
        <color theme="1"/>
        <rFont val="Arial"/>
        <family val="2"/>
      </rPr>
      <t>, the vapor space volume is conservatively assumed to equal 500 gal (the volume of the tank), and a stock vapor density of 0.00046 lb/ft3 is estimated based on an average temperature of 70°F and the vapor pressure and molecular weight values noted above. A vapor space expansion factor of 0.05 is determined by assuming that the tank paint is white and in good condition, and conservative figures of 30°R and 1800 Btu/ft2 are assumed for the daily temperature range and annual average solar insolation. The vented vapor saturation factor is assumed to be 1 (based on the maximum value of that variable). Total standing losses for this scenario are:
Ls = (365 yr)(66.8 ft3)(0.00046 lb/ft3)(0.05)(1) = 0.6 lb/yr</t>
    </r>
  </si>
  <si>
    <r>
      <t xml:space="preserve">To estimate </t>
    </r>
    <r>
      <rPr>
        <b/>
        <sz val="11"/>
        <color theme="1"/>
        <rFont val="Arial"/>
        <family val="2"/>
      </rPr>
      <t>working losses</t>
    </r>
    <r>
      <rPr>
        <sz val="11"/>
        <color theme="1"/>
        <rFont val="Arial"/>
        <family val="2"/>
      </rPr>
      <t>, the vapor pressure and molecular weight values noted above are used, and a total throughput of 5,000 gal is assumed. KN and KP values of 1 each are selected for fewer than 36 turnovers/yr and non-crude oil product.
Lw = (0.001 lb-mol/psia x Bbl)(130 lb/lb-mol)(0.02 psia)(119 Bbl/yr)(1)(1) = 0.3 lb/yr</t>
    </r>
  </si>
  <si>
    <r>
      <rPr>
        <b/>
        <sz val="11"/>
        <rFont val="Arial"/>
        <family val="2"/>
      </rPr>
      <t>B. Replacement of Inlet Air System Filters</t>
    </r>
    <r>
      <rPr>
        <sz val="11"/>
        <rFont val="Arial"/>
        <family val="2"/>
      </rPr>
      <t xml:space="preserve">
Gas turbines are susceptible to fouling, corrosion, and abrasion of the compressor and turbine blades due to dust and other impurities in the intake air. An inlet air filtration system must therefore be used which removes impurities from the intake air to the maximum extent possible. Filters are periodically replaced to ensure that pressure drop due to the filtration system is reduced to acceptable levels.
The particulate emission rate for filter change-outs depends on the total dust loading in the filter being replaced, but also on the procedure used to remove and dispose of the used filter. If the used filter is removed and disposed of in a manner that eliminates the release of visible emissions, then particulate emissions are not expected to be significant.
A default emission rate of 0.1 lb/event particulate is recommended for filter change-outs that are conducted following the manufacturer's recommendations, and without the release of any visible emissions to the atmosphere.</t>
    </r>
  </si>
  <si>
    <r>
      <rPr>
        <b/>
        <sz val="11"/>
        <color theme="1"/>
        <rFont val="Arial"/>
        <family val="2"/>
      </rPr>
      <t>E. CEMS Calibration</t>
    </r>
    <r>
      <rPr>
        <sz val="11"/>
        <color theme="1"/>
        <rFont val="Arial"/>
        <family val="2"/>
      </rPr>
      <t xml:space="preserve">
During calibration of the NOx and CO CEMS on a gas turbine, analytical gases of known concentration are introduced to the CEMS and emitted to the atmosphere. Worst-case values reported in recent permit applications indicate the use of 1 scf/min of calibration gas with a concentration of 1,000 ppmv of NOx or CO. For up to 10 calibration runs in an hour and 100 calibration events per year, the total mass emission rate would not exceed 0.01 lb/hr or 0.01 tpy.</t>
    </r>
  </si>
  <si>
    <r>
      <rPr>
        <b/>
        <sz val="11"/>
        <color theme="1"/>
        <rFont val="Arial"/>
        <family val="2"/>
      </rPr>
      <t>D. Inlet Fuel Line Venting</t>
    </r>
    <r>
      <rPr>
        <sz val="11"/>
        <color theme="1"/>
        <rFont val="Arial"/>
        <family val="2"/>
      </rPr>
      <t xml:space="preserve">
During maintenance on the gas turbines, portions of the fuel gas delivery system may need to be evacuated. These fuel lines contain natural gas, which has only trace amounts of VOC. Control is not required for purging small quantities of natural gas to the air. Emissions are estimated using the ideal gas law, with a representative value for the isolated volume to  be vented and the VOC content of the natural gas assumed.
A default emission rate of 0.1lb/event is expected to be representative so long as fuel gas venting is limited to no more than that required to safely carry out maintenance activities on the turbine installation.</t>
    </r>
  </si>
  <si>
    <r>
      <rPr>
        <b/>
        <sz val="11"/>
        <color theme="1"/>
        <rFont val="Arial"/>
        <family val="2"/>
      </rPr>
      <t xml:space="preserve">C. Turbine Washing
</t>
    </r>
    <r>
      <rPr>
        <sz val="11"/>
        <color theme="1"/>
        <rFont val="Arial"/>
        <family val="2"/>
      </rPr>
      <t>During operation of a gas turbine, particulate matter that is not removed by the inlet air filtration system causes fouling of the internal rotating blades, leading to increased frictional losses (due to increased blade surface roughness). In order to recover performance lost due to fouling, a typical turbine installation will employ a program of on-line and off-line washing of the gas turbine to remove fouling.</t>
    </r>
  </si>
  <si>
    <r>
      <t xml:space="preserve">During </t>
    </r>
    <r>
      <rPr>
        <b/>
        <sz val="11"/>
        <color theme="1"/>
        <rFont val="Arial"/>
        <family val="2"/>
      </rPr>
      <t>on-line washing</t>
    </r>
    <r>
      <rPr>
        <sz val="11"/>
        <color theme="1"/>
        <rFont val="Arial"/>
        <family val="2"/>
      </rPr>
      <t>, water (or a water-detergent solution) is sprayed into the compression section of the gas turbine while the system is operating with a load. The water removes solid deposits on the compressor blades by dissolving them. Solid particles dissolved in the wash water are either redeposited on components in the turbine section or emitted to the atmosphere with the combustion exhaust gases. Therefore, particulate emissions from on-line washing are expected to be a function of the total mass of deposits removed from the turbine blades during a washing event. A typical method to estimate emissions for on-line washing is to estimate the total loading of deposits on the turbine blades (assuming that a uniform layer of dust coats a fraction of the total blade surface area), and then assume that all solids are removed and emitted as PM2.5. Due to the uncertainty in estimating the extent of coverage and the thickness of the fouling, this approach should be treated as yielding an order of magnitude estimate at best.
A typical estimate assumes a total blade surface area of 2000 ft2, 5% of which is covered with a 5 µm layer of flue dust (density of 65 lb/ft 2). Assuming all of the dust is removed and eventually emitted with the combustion exhaust as PM2.5,  the total emission rate is:
Emission rate = 0.05(2000 ft2)(0.00005 m)(1 ft/0.3048 m)(65 lb/ft3) = 0.1 lb/event
This value is small in comparison to the total amount of particulate formed from combustion. Since the contribution of particulate from on-line washing is not expected to interfere with compliance with the turbine's particulate emission limit, it can be disregarded.</t>
    </r>
  </si>
  <si>
    <r>
      <rPr>
        <b/>
        <sz val="11"/>
        <color theme="1"/>
        <rFont val="Arial"/>
        <family val="2"/>
      </rPr>
      <t xml:space="preserve">A. Overview
</t>
    </r>
    <r>
      <rPr>
        <sz val="11"/>
        <color theme="1"/>
        <rFont val="Arial"/>
        <family val="2"/>
      </rPr>
      <t>Various routine maintenance activities are required in order to keep a gas turbine in good working order. These activities generally do not create the potential for significant air emissions, and no control techniques are available other than general work practices for minimizing the formation of emissions. Additionally, accurate emission estimation methodologies are not available for most routine maintenance activities. Default emission rates are recommended for each activity, which are expected to be representative so long as the activities are carried out using good practice for minimizing emissions. Current practice in writing permits for simple cycle turbine installations is to list a general allowable emission rate that applies to all miscellaneous maintenance activities.
Emissions from combustion of natural gas during start-up and shutdown of a turbine are assumed to be less than the rates occurring during normal operations at full load, and are therefore not addressed separately. Emission estimates for the following types of maintenance activities are discussed: replacement of inlet air system filters, water washing of turbine (on-line and off-line), fuel line venting, and CEMS calibration.</t>
    </r>
  </si>
  <si>
    <r>
      <rPr>
        <b/>
        <sz val="11"/>
        <rFont val="Arial"/>
        <family val="2"/>
      </rPr>
      <t xml:space="preserve">B. Short Term Emissions
</t>
    </r>
    <r>
      <rPr>
        <sz val="11"/>
        <rFont val="Arial"/>
        <family val="2"/>
      </rPr>
      <t>A typical short-term emission rate can be calculated using the equation provided in TCEQ publication APDG 6250, "Estimating Short Term Emission Rates from Tanks", September 2014).
Lmax = (average vapor molecular weight x vapor pressure / ideal gas constant of 80.273 x temperature Rankine) x maximum filling rate
Average vapor molecular weight and vapor pressure are estimated using data in AP-42 Chapter 7, Table 7.1-2 for No. 2 Distillate Fuel Oil. The vapor pressure of 0.02 psia corresponds to 1 mmHg, and is a reasonable estimate of  the vapor pressure of both diesel fuel and turbine oil. A worst case temperature and maximum filling rate of 95°F and 200 gal/hr (respectively) are assumed, giving the following:
Lmax = [(130 lb/lb-mol x 0.02 psia) / ((80.273 psia x gal/lb-mol x ⁰R) x 555 ⁰R)] x 200 gal/hr = 0.012 lb/hr</t>
    </r>
  </si>
  <si>
    <r>
      <t xml:space="preserve">For </t>
    </r>
    <r>
      <rPr>
        <b/>
        <sz val="11"/>
        <color theme="1"/>
        <rFont val="Arial"/>
        <family val="2"/>
      </rPr>
      <t>off-line</t>
    </r>
    <r>
      <rPr>
        <sz val="11"/>
        <color theme="1"/>
        <rFont val="Arial"/>
        <family val="2"/>
      </rPr>
      <t xml:space="preserve"> washing, the gas turbine must be shut down and allowed to cool. It is then cranked while being sprayed with a detergent solution. After a certain period of soaking, the turbine is rinsed with water while cranking. Detergent solution and rinse water are drained to a sump and removed by vacuum truck. The primary source of air emissions during off-line washing is the evaporation of VOC contained in the detergent solution when this solution is drained to a sump or collected by a vacuum truck. Organic components of turbine cleaning detergents include glycol ethers and surfactants, which have relatively low vapor VOC vapor pressures.
A representative emission rate can be estimated using AP-42, Section 5, equation 1. The usage rate and volatility of the cleaning solutions used in practice will vary, so this estimate should be treated as an order of magnitude estimate.
Emission rate = 12.46 x [(saturation factor x vapor pressure x molecular weight)/temperature Rankine]
The SDS for a common cleaning solution ("Zok 27") lists a vapor pressure of 0.6 kPa (0.09 psia) at 15°C and the manufacturer recommends that the solution be diluted with water at a ratio of 1:4 prior to use. Molecular weight data is not given. A rough estimate of the VOC vapor pressure of the diluted detergent is made by assuming the following:
     -The vapor pressure of the undiluted detergent is three times as high at 95°F as at 15°C (this is approximately true for
       water).
     -The detergent has liquid- and vapor-phase molecular weights equal to that of 2-Butoxyethanol (118 lb/lb-mol), a typical
       glycol ether.
     -The detergent has a density comparable to that of water.
     -The activity coefficient of the water-detergent mixture is 1.
     -The liquid phase mole fraction of the diluted detergent is approximately 4%, and its VOC va­por pressure is 0.04 x 3 x
       0.09 which is about 0.01 psia.
When the volume of liquid drained is 600 gal (a typical value from recent permit applications), total emissions of VOC are 0.02 lb/hr. This represents a reasonable default emission rate for off-line washing conducted using a low volatility detergent, where the sump is emptied into a closed container (i.e., a vacuum truck) as soon as practicable after the detergent solution is drained.</t>
    </r>
  </si>
  <si>
    <r>
      <t xml:space="preserve">This sheet details turbine specifications and determines emission rates.
</t>
    </r>
    <r>
      <rPr>
        <b/>
        <sz val="11"/>
        <color theme="1"/>
        <rFont val="Arial"/>
        <family val="2"/>
      </rPr>
      <t>Instructions:</t>
    </r>
    <r>
      <rPr>
        <sz val="11"/>
        <color theme="1"/>
        <rFont val="Arial"/>
        <family val="2"/>
      </rPr>
      <t xml:space="preserve">
1. Complete all information below.
2. Each turbine is limited to operating no more than 2500 hours per year.</t>
    </r>
  </si>
  <si>
    <t>Number of operating hours per year</t>
  </si>
  <si>
    <t>2500 hours</t>
  </si>
  <si>
    <t>Maximum (if applicable) and Unit</t>
  </si>
  <si>
    <t>Distance from the property line to the closest emission point (in meters):
Minimums: 300 for El Paso County, 420 for Harris County, 150 for all other counties</t>
  </si>
  <si>
    <t>D. State Senator and Representative for this site</t>
  </si>
  <si>
    <t>This sheet is intended to assist in the determination of public notice requirements and is not a replacement for 30 TAC Chapter 39 (Public Notice).
The THSC §382.056 and corresponding rules in 30 TAC Chapter 39 (Public Notice) require that you publish a notice of intent to obtain a permit and in certain circumstances, notice of preliminary decision. Notices must be published in a newspaper of general circulation in the municipality where the proposed facility is or will be located (not applicable to alternative language notices). The notices must include a description of the facility and the fact that a person who may be affected by emissions from the facility may request a public hearing and any other information the TCEQ requires by rule. Signs must also be posted at the site in compliance with 30 TAC Chapter §39.604(c). Additional information regarding public notice such as an overview of requirements, an applicability table, and a list of some common errors that may cause renotice and delays in processing your application can be found at:</t>
  </si>
  <si>
    <r>
      <rPr>
        <b/>
        <sz val="11"/>
        <rFont val="Arial"/>
        <family val="2"/>
      </rPr>
      <t xml:space="preserve">Long-term emissions:
</t>
    </r>
    <r>
      <rPr>
        <sz val="11"/>
        <rFont val="Arial"/>
        <family val="2"/>
      </rPr>
      <t>This is determined based on the limited hours of operation of the turbine per year entered above.
Emission rate = short term lb/hr x hr per yr/2000 lb/t</t>
    </r>
  </si>
  <si>
    <r>
      <rPr>
        <b/>
        <sz val="11"/>
        <rFont val="Arial"/>
        <family val="2"/>
      </rPr>
      <t>Long-term emissions:</t>
    </r>
    <r>
      <rPr>
        <sz val="11"/>
        <rFont val="Arial"/>
        <family val="2"/>
      </rPr>
      <t xml:space="preserve">
This is determined based on the limited hours of operation of the turbine per year entered above.
Emission rate = short term lb/hr x hr per yr/2000 lb/t</t>
    </r>
  </si>
  <si>
    <r>
      <rPr>
        <b/>
        <sz val="11"/>
        <color theme="1"/>
        <rFont val="Arial"/>
        <family val="2"/>
      </rPr>
      <t xml:space="preserve">Long-term SOx emissions:
</t>
    </r>
    <r>
      <rPr>
        <sz val="11"/>
        <color theme="1"/>
        <rFont val="Arial"/>
        <family val="2"/>
      </rPr>
      <t>SOx emissions are calculated by multiplying the short-term emission rate by hrs/yr/2000 lb/t and adjusting downward for the annual BACT limit of 0.25 gr S/100 scf.
Emission rate = short term lb/hr x (hrs/yr/2000 lb/t) x (0.25/2)</t>
    </r>
  </si>
  <si>
    <t>Lube Oil Vent-2</t>
  </si>
  <si>
    <t>LOV2</t>
  </si>
  <si>
    <r>
      <t xml:space="preserve">This application is to construct a new simple cycle electric generating facility to provide peaking electric power to the grid. The facility will have a maximum total power generation capacity of approximately </t>
    </r>
    <r>
      <rPr>
        <b/>
        <u/>
        <sz val="11"/>
        <color theme="5"/>
        <rFont val="Arial"/>
        <family val="2"/>
      </rPr>
      <t>xx</t>
    </r>
    <r>
      <rPr>
        <sz val="11"/>
        <color theme="1"/>
        <rFont val="Arial"/>
        <family val="2"/>
      </rPr>
      <t xml:space="preserve"> MW and will operate </t>
    </r>
    <r>
      <rPr>
        <b/>
        <u/>
        <sz val="11"/>
        <color theme="5"/>
        <rFont val="Arial"/>
        <family val="2"/>
      </rPr>
      <t>xx</t>
    </r>
    <r>
      <rPr>
        <sz val="11"/>
        <color theme="1"/>
        <rFont val="Arial"/>
        <family val="2"/>
      </rPr>
      <t xml:space="preserve"> simple cycle turbines with associated equipment.</t>
    </r>
  </si>
  <si>
    <t>This information can be found at (note, this site is not compatible with Internet Explorer):</t>
  </si>
  <si>
    <t>HEAT2</t>
  </si>
  <si>
    <t>The NOx emission factor is based on the current BACT level. The SO2 emission factor is based on the permit fuel sulfur limits. Other pollutant emission factors are based on AP-42 emission factors. Annual emission rates are conservatively based on 2000 hr/yr of operation.</t>
  </si>
  <si>
    <r>
      <rPr>
        <b/>
        <sz val="11"/>
        <rFont val="Arial"/>
        <family val="2"/>
      </rPr>
      <t xml:space="preserve">B. Short-term emissions (SO2)
</t>
    </r>
    <r>
      <rPr>
        <sz val="11"/>
        <rFont val="Arial"/>
        <family val="2"/>
      </rPr>
      <t xml:space="preserve">Emission rates are estimated based on the fuel consumption rate and the use of ultra-low sulfur diesel (ULSD), which contains at most 15 ppmw total sulfur. The fuel consumption rate depends on the design of the engine. A reasonable approximation for fuel consumption can be made by assuming an energy content of 137,000 Btu/gal for diesel fuel, a density of 7.1 lb/gal, and a brake-specific fuel consumption (BSFC) of 7,000 Btu/hp-hr (AP-42 Section 3.3. This equates to a thermal efficiency of approximately 36%.)
Fuel consumption (gal/hr) = engine brake power x (1 gal/137,000 Btu) x (7.1 lb/gal)
Emission rate = fuel consumption x engine brake power x (15 lb S/1,000,000 lb diesel) x (64 lb SO2/32 lb S)
</t>
    </r>
  </si>
  <si>
    <t>IV. Calculation Methodology</t>
  </si>
  <si>
    <t>Does your plot plan identify all emission points on the affected property?</t>
  </si>
  <si>
    <t>Current BACT requires the use of a high efficiency oil mist eliminators of a type which are designed to remove 99% or greater of particulate emissions, and operation of the turbine so as to result in no visible emissions. Emission rates from turbine lube oil vents are typically estimated based on total lubricating oil usage rates for similar installations, with calculated emission rates ranging from 0.01-0.1 lb/hr. These emission calculations use a mass balance approach, with estimates of lube oil consumption ranging from 0.01-0.3 gal/day, and assume that all lube oil used by the turbine is eventually emitted as particulate and/or VOC through the lube oil vent.</t>
  </si>
  <si>
    <t>10 ft</t>
  </si>
  <si>
    <r>
      <t xml:space="preserve">This sheet details lube oil vent specifications and emission rates. The default emission rates below cannot be exceeded or increased with this RAP.
</t>
    </r>
    <r>
      <rPr>
        <b/>
        <sz val="11"/>
        <rFont val="Arial"/>
        <family val="2"/>
      </rPr>
      <t>Instructions:</t>
    </r>
    <r>
      <rPr>
        <sz val="11"/>
        <rFont val="Arial"/>
        <family val="2"/>
      </rPr>
      <t xml:space="preserve">
1. Complete all information below.</t>
    </r>
  </si>
  <si>
    <r>
      <t xml:space="preserve">This sheet details lube oil vent specifications and emission rates.  The default emission rates below cannot be exceeded or increased with this RAP.
</t>
    </r>
    <r>
      <rPr>
        <b/>
        <sz val="11"/>
        <rFont val="Arial"/>
        <family val="2"/>
      </rPr>
      <t>Instructions:</t>
    </r>
    <r>
      <rPr>
        <sz val="11"/>
        <rFont val="Arial"/>
        <family val="2"/>
      </rPr>
      <t xml:space="preserve">
1. Complete all information below.</t>
    </r>
  </si>
  <si>
    <r>
      <t xml:space="preserve">This sheet details tank specifications and emission rates.  The default emission rates below cannot be exceeded or increased with this RAP.
</t>
    </r>
    <r>
      <rPr>
        <b/>
        <sz val="11"/>
        <rFont val="Arial"/>
        <family val="2"/>
      </rPr>
      <t>Instructions:</t>
    </r>
    <r>
      <rPr>
        <sz val="11"/>
        <rFont val="Arial"/>
        <family val="2"/>
      </rPr>
      <t xml:space="preserve">
1. Complete all information below.</t>
    </r>
  </si>
  <si>
    <r>
      <t xml:space="preserve">This sheet details fugitive emission specifications and emission rates.  The default emission rates below cannot be exceeded or increased with this RAP.
</t>
    </r>
    <r>
      <rPr>
        <b/>
        <sz val="11"/>
        <rFont val="Arial"/>
        <family val="2"/>
      </rPr>
      <t>Instructions:</t>
    </r>
    <r>
      <rPr>
        <sz val="11"/>
        <rFont val="Arial"/>
        <family val="2"/>
      </rPr>
      <t xml:space="preserve">
1. Complete all information below.</t>
    </r>
  </si>
  <si>
    <r>
      <t xml:space="preserve">This sheet details maintenance activity specifications and emission rates.  The default emission rates below cannot be exceeded or increased with this RAP.
</t>
    </r>
    <r>
      <rPr>
        <b/>
        <sz val="11"/>
        <color theme="1"/>
        <rFont val="Arial"/>
        <family val="2"/>
      </rPr>
      <t>Instructions:</t>
    </r>
    <r>
      <rPr>
        <sz val="11"/>
        <color theme="1"/>
        <rFont val="Arial"/>
        <family val="2"/>
      </rPr>
      <t xml:space="preserve">
1. Complete all information below.</t>
    </r>
  </si>
  <si>
    <t>https://ftps.tceq.texas.gov/help/</t>
  </si>
  <si>
    <t>STEERS</t>
  </si>
  <si>
    <t>Application attachments</t>
  </si>
  <si>
    <r>
      <t>This sheet provides general information needed by the TCEQ and is required for this RAP.</t>
    </r>
    <r>
      <rPr>
        <b/>
        <sz val="11"/>
        <color theme="1"/>
        <rFont val="Arial"/>
        <family val="2"/>
      </rPr>
      <t xml:space="preserve">
Instructions:
</t>
    </r>
    <r>
      <rPr>
        <sz val="11"/>
        <color theme="1"/>
        <rFont val="Arial"/>
        <family val="2"/>
      </rPr>
      <t xml:space="preserve">1. Complete all applicable sections below.
</t>
    </r>
  </si>
  <si>
    <t>This sheet determines application fee requirements for this application.
Payment is part of the STEERS submittal process and fees are due and payable at the time an application is filed. Required fees must be received before the agency will consider an application to be complete. Applications will not be considered for review nor will any time constraints required of TCEQ for application processing begin until a fee is received. (30 TAC § 116.143)
All permit fees shall be remitted by credit card or ACH (electronic funds transfer). Instructions for online payment through the ePay system can be found at:</t>
  </si>
  <si>
    <t>Enter the fee amount to be paid:</t>
  </si>
  <si>
    <t>4. Submit copies of the application materials to other applicable program areas in accordance with "Section VI. Where to Submit Application Materials" below.
5. Do not begin construction until notified by the TCEQ.
6. If the qualification criteria are not met, or if the applicant does not agree with the RAP-SCT Special Conditions, the applicant will receive notice that the application has been voided and the applicant should seek a different type of authorization as appropriate.
See the below link for additional information about submitting via FTPS:</t>
  </si>
  <si>
    <t>TCEQ Regional Offices</t>
  </si>
  <si>
    <t>http://www.tceq.texas.gov/agency/directory/region</t>
  </si>
  <si>
    <t>Completed RAP-SCT application workbook</t>
  </si>
  <si>
    <t>STEERS unless file size or type are not compatible, in which case submit through email or TCEQ FTPS (APIRT@tceq.texas.gov)</t>
  </si>
  <si>
    <t>Core Data Form</t>
  </si>
  <si>
    <t>https://www.tceq.texas.gov/permitting/central_registry/guidance.html</t>
  </si>
  <si>
    <r>
      <t xml:space="preserve">B. Is the Core Data Form (Form 10400) attached? </t>
    </r>
    <r>
      <rPr>
        <sz val="11"/>
        <color theme="1"/>
        <rFont val="Arial"/>
        <family val="2"/>
      </rPr>
      <t>Only necessary if facilities are located within 100 km or less of Indian Tribal Lands or the Rio Grande River.</t>
    </r>
  </si>
  <si>
    <t>V. Payment Information</t>
  </si>
  <si>
    <t>VI. Professional Engineer Seal Requirement</t>
  </si>
  <si>
    <t>Copies of the RAP-SCT application workbook, all attachments, public notice, and affidavit</t>
  </si>
  <si>
    <t>Copies of the RAP-SCT application workbook and all attachments</t>
  </si>
  <si>
    <t>In signing the application in STEERS with this fee sheet attached, I certify that the total estimated capital cost of the project as defined in 30 TAC §116.141 is equal to or less than the above figure. I further state that I have read and understand Texas Water Code § 7.179, which defines Criminal Offenses for certain violations, including intentionally or knowingly making, or causing to be made, false material statements or representations.</t>
  </si>
  <si>
    <t>The following qualification criteria must be met in order to submit an application for the RAP-SCT.
1. The project is for an electric utility simple cycle turbine facility at a greenfield site.
2. The project is a minor source.
3. The sources included in the RAP-SCT are limited to: two simple cycle turbines, one fire water pump, two dew point heaters, two lube oil vents, six tanks storing diesel or lube oil, one emergency generator engine, fugitive emissions, and maintenance, startup and shutdown (MSS) activities.
4. The setback distance from the property line to the closest emission point is 150 meters, except for El Paso County (300 meters) and Harris County (420 meters).
5. The customer has a compliance history classification of Satisfactory or High (further information on compliance history classifications and details on obtaining a compliance history report can be found at the links listed at the end of this sheet).
6. The facility will comply with all of the following, as listed in this workbook:
         • Emission sources and rates;
         • Best Available Control Technology (BACT);
         • The Air Quality Analysis;
         • Special Conditions; and
         • Representations made in this application workbook.</t>
  </si>
  <si>
    <r>
      <t xml:space="preserve">1. Prepare all items to make the complete application. Follow "Section IV. Workbook Instructions" below to complete the application workbook.
     A complete application for this RAP includes the following:
         • Process Flow Diagram
         • Current Area Map
         • Plot Plan
         • RAP-SCT Workbook (The file name should be: Date_ApplicationWorkbook_Company name_Permit number)
2. </t>
    </r>
    <r>
      <rPr>
        <b/>
        <sz val="11"/>
        <color theme="5"/>
        <rFont val="Arial"/>
        <family val="2"/>
      </rPr>
      <t>Submit the application through STEERS as an ePermits application.</t>
    </r>
    <r>
      <rPr>
        <sz val="11"/>
        <rFont val="Arial"/>
        <family val="2"/>
      </rPr>
      <t xml:space="preserve"> When submitting through STEERS a wet signature is not required and the system will notify the appropriate regional office and local program(s). You are still required to provide a hard copy of the application to be displayed at the public viewing location during public notice.
3. </t>
    </r>
    <r>
      <rPr>
        <b/>
        <sz val="11"/>
        <color theme="5"/>
        <rFont val="Arial"/>
        <family val="2"/>
      </rPr>
      <t>Submit all application attachments through STEERS as part of your ePermit application unless:</t>
    </r>
    <r>
      <rPr>
        <sz val="11"/>
        <rFont val="Arial"/>
        <family val="2"/>
      </rPr>
      <t xml:space="preserve">
         • the file size of an attachment exceeds 50 MB or
         • the file type is not accepted (accepted file types are xls, xlsm, xlsx, txt, pdf, doc, docx, wpd, csv, xml, jpg, gif, tif, and jpeg).
     If the attachment cannot be submitted through STEERS for one of the reasons listed above, submit the attachment through email or TCEQ FTPS. For the 
     initial submittal, you must share these files with APIRT@tceq.texas.gov. Once your project is assigned, you will share files directly with your reviewer. If 
     confidential files will be submitted, follow the additional instructions below.     
    </t>
    </r>
    <r>
      <rPr>
        <b/>
        <sz val="11"/>
        <color theme="5"/>
        <rFont val="Arial"/>
        <family val="2"/>
      </rPr>
      <t>Confidential files</t>
    </r>
    <r>
      <rPr>
        <sz val="11"/>
        <rFont val="Arial"/>
        <family val="2"/>
      </rPr>
      <t xml:space="preserve"> must be submitted through STEERS or the TCEQ FTPS. All pages must be marked confidential and have confidential in the file name. 
    Confidential submittals must be separate from non-confidential application materials. Note: emails sent to the agency are not encryption protected via Secure 
    Sockets Layers by our server and may be subject to interception by common third-party internet tools. Anything marked as confidential will be treated as 
    such by APD staff upon receipt.</t>
    </r>
  </si>
  <si>
    <t>The CN and RN below are assigned when a Core Data Form is initially submitted to the Central Registry. The RN is also assigned if the agency has conducted an investigation or if the agency has issued an enforcement action. If these numbers have not yet been assigned, leave these questions blank.</t>
  </si>
  <si>
    <t>Will the proposed facilities be located within 100 km of Indian Tribal Lands and/or the Rio Grande River? If yes, sign the section below prior to mailing copies of this application (more details on the Instructions sheet). All applications will be signed during the STEERS submittal process.</t>
  </si>
  <si>
    <t>Local Air Pollution Control Offices</t>
  </si>
  <si>
    <t>http://www.tceq.texas.gov/permitting/air/local_programs.html</t>
  </si>
  <si>
    <t>Environmental Management Division Chief International Boundary and Water Commission United States Section</t>
  </si>
  <si>
    <t>Mr. Hector Canales, Kickapoo Traditional Tribe of Texas Public Works</t>
  </si>
  <si>
    <t>2212 Rosita Valley Road
Eagle Pass, TX 78852</t>
  </si>
  <si>
    <t>IV. Plain Language Summary</t>
  </si>
  <si>
    <t>https://www.tceq.texas.gov/permitting/air/guidance/newsourcereview/nsrapp-tools.html</t>
  </si>
  <si>
    <t xml:space="preserve">Applications deemed administratively complete by May 1, 2022 must provide a plain language summary of the application to be posted on the TCEQ website. Templates can be found at the link below.	</t>
  </si>
  <si>
    <t>Is a Plain Language Summary as required by 30 TAC § 39.405(k) provided with the application?</t>
  </si>
  <si>
    <t>Is a Plain Language Summary in an alternative language as required by 30 TAC § 39.426(c) provided with the application?</t>
  </si>
  <si>
    <t>Readily Available Permit: Simple Cycle Turbine</t>
  </si>
  <si>
    <t>Air Permits Division</t>
  </si>
  <si>
    <t>The RAP-SCT is a New Source Review (NSR) initial permit to authorize operations of an electric utility simple cycle turbine facility.
This application workbook provides administrative and technical information needed by the Texas Commission on Environmental Quality (TCEQ) to evaluate the new sources. The qualification criteria for this RAP is contained within this workbook and must be agreed to prior to submittal of a RAP application.
Facilities shall be constructed and operated as specified in the permit application for the permit. All representations regarding construction plans and operation requirements contained in the permit application (including this workbook) shall be enforceable representations upon issuance of the permit.
Under Texas Government Code 559.003(a), individuals are entitled to receive and review any information collected by TCEQ about the individual by means of a form that that is completed and filed with TCEQ in a paper or electronic format on the TCEQ website consistent with Texas Government Code sec., 559.003(b). The individual is also entitled to have TCEQ correct information about the individual that is incorrect.
If you have questions on how to fill out this form or about the Air Permits Division, please contact us at 512-239-1250.</t>
  </si>
  <si>
    <t>https://www.census.gov/naics/</t>
  </si>
  <si>
    <t>Is the PIP Form (TCEQ Form 20960) attached?</t>
  </si>
  <si>
    <t>https://www.tceq.texas.gov/permitting/air#pip</t>
  </si>
  <si>
    <t>F. Is a Public Involvement Plan (PIP) required for this project?</t>
  </si>
  <si>
    <t>TCEQ 20858, Version 3.3</t>
  </si>
  <si>
    <t>Requirements can be found at the following link:</t>
  </si>
  <si>
    <t>THSC §382.041 restricts whether confidential information can be disclosed. Mark any information related to secret or proprietary processes or methods of manufacture as confidential if you do not want this information in the public file. All confidential information should be separated from the application and submitted as a separate file. Additional information regarding confidential information can be found at the link below:</t>
  </si>
  <si>
    <r>
      <t>If yes, is each confidential page marked "</t>
    </r>
    <r>
      <rPr>
        <b/>
        <i/>
        <sz val="11"/>
        <color theme="5"/>
        <rFont val="Arial"/>
        <family val="2"/>
      </rPr>
      <t>CONFIDENTIAL</t>
    </r>
    <r>
      <rPr>
        <i/>
        <sz val="11"/>
        <color theme="1"/>
        <rFont val="Arial"/>
        <family val="2"/>
      </rPr>
      <t>" in large red letters?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</si>
</sst>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409]mmmm\ d\,\ yyyy;@"/>
    <numFmt numFmtId="165" formatCode="&quot;$&quot;#,##0.00"/>
    <numFmt numFmtId="166" formatCode="[&lt;=9999999]###\-####;\(###\)\ ###\-####"/>
  </numFmts>
  <fonts count="55" x14ac:knownFonts="1">
    <font>
      <sz val="11"/>
      <color theme="1"/>
      <name val="Arial"/>
      <family val="2"/>
    </font>
    <font>
      <sz val="11"/>
      <color theme="1"/>
      <name val="Arial"/>
      <family val="2"/>
    </font>
    <font>
      <sz val="11"/>
      <color theme="1"/>
      <name val="Arial"/>
      <family val="2"/>
    </font>
    <font>
      <sz val="11"/>
      <color theme="1"/>
      <name val="Arial"/>
      <family val="2"/>
    </font>
    <font>
      <b/>
      <sz val="11"/>
      <color theme="1"/>
      <name val="Calibri"/>
      <family val="2"/>
      <scheme val="minor"/>
    </font>
    <font>
      <sz val="10"/>
      <name val="Arial"/>
      <family val="2"/>
    </font>
    <font>
      <b/>
      <sz val="10"/>
      <name val="Arial"/>
      <family val="2"/>
    </font>
    <font>
      <sz val="11"/>
      <color theme="1"/>
      <name val="Calibri"/>
      <family val="2"/>
      <scheme val="minor"/>
    </font>
    <font>
      <sz val="10"/>
      <name val="Arial"/>
      <family val="2"/>
    </font>
    <font>
      <u/>
      <sz val="11"/>
      <color theme="10"/>
      <name val="Calibri"/>
      <family val="2"/>
      <scheme val="minor"/>
    </font>
    <font>
      <b/>
      <sz val="11"/>
      <color rgb="FF000066"/>
      <name val="Calibri"/>
      <family val="2"/>
      <scheme val="minor"/>
    </font>
    <font>
      <sz val="11"/>
      <color theme="1"/>
      <name val="Arial"/>
      <family val="2"/>
    </font>
    <font>
      <b/>
      <sz val="9"/>
      <name val="Arial"/>
      <family val="2"/>
    </font>
    <font>
      <sz val="9"/>
      <color theme="1"/>
      <name val="Arial"/>
      <family val="2"/>
    </font>
    <font>
      <b/>
      <sz val="9"/>
      <color theme="1"/>
      <name val="Arial"/>
      <family val="2"/>
    </font>
    <font>
      <sz val="10"/>
      <color theme="1"/>
      <name val="Arial"/>
      <family val="2"/>
    </font>
    <font>
      <sz val="9"/>
      <color rgb="FFFF0000"/>
      <name val="Arial"/>
      <family val="2"/>
    </font>
    <font>
      <b/>
      <sz val="14"/>
      <name val="Arial"/>
      <family val="2"/>
    </font>
    <font>
      <b/>
      <sz val="14"/>
      <color theme="1"/>
      <name val="Arial"/>
      <family val="2"/>
    </font>
    <font>
      <b/>
      <sz val="11"/>
      <color theme="1"/>
      <name val="Arial"/>
      <family val="2"/>
    </font>
    <font>
      <sz val="10"/>
      <color rgb="FF000000"/>
      <name val="Arial"/>
      <family val="2"/>
    </font>
    <font>
      <sz val="1"/>
      <color theme="0"/>
      <name val="Arial"/>
      <family val="2"/>
    </font>
    <font>
      <u/>
      <sz val="10"/>
      <color theme="10"/>
      <name val="Times New Roman"/>
      <family val="1"/>
    </font>
    <font>
      <sz val="11"/>
      <color theme="10"/>
      <name val="Arial"/>
      <family val="2"/>
    </font>
    <font>
      <i/>
      <sz val="11"/>
      <color theme="1"/>
      <name val="Arial"/>
      <family val="2"/>
    </font>
    <font>
      <sz val="11"/>
      <color rgb="FF000000"/>
      <name val="Arial"/>
      <family val="2"/>
    </font>
    <font>
      <i/>
      <sz val="11"/>
      <color rgb="FFAF0000"/>
      <name val="Arial"/>
      <family val="2"/>
    </font>
    <font>
      <sz val="11"/>
      <color theme="0"/>
      <name val="Arial"/>
      <family val="2"/>
    </font>
    <font>
      <sz val="10"/>
      <color theme="0"/>
      <name val="Arial"/>
      <family val="2"/>
    </font>
    <font>
      <b/>
      <sz val="11"/>
      <color rgb="FF000000"/>
      <name val="Arial"/>
      <family val="2"/>
    </font>
    <font>
      <sz val="10"/>
      <color rgb="FF000000"/>
      <name val="Times New Roman"/>
      <family val="1"/>
    </font>
    <font>
      <b/>
      <sz val="11"/>
      <name val="Arial"/>
      <family val="2"/>
    </font>
    <font>
      <sz val="10"/>
      <name val="MS Sans Serif"/>
    </font>
    <font>
      <b/>
      <i/>
      <sz val="11"/>
      <color theme="1"/>
      <name val="Arial"/>
      <family val="2"/>
    </font>
    <font>
      <sz val="11"/>
      <name val="Arial"/>
      <family val="2"/>
    </font>
    <font>
      <vertAlign val="subscript"/>
      <sz val="11"/>
      <color rgb="FF000000"/>
      <name val="Arial"/>
      <family val="2"/>
    </font>
    <font>
      <b/>
      <sz val="11"/>
      <color theme="5"/>
      <name val="Arial"/>
      <family val="2"/>
    </font>
    <font>
      <sz val="11"/>
      <color theme="5"/>
      <name val="Arial"/>
      <family val="2"/>
    </font>
    <font>
      <b/>
      <sz val="11"/>
      <color theme="0"/>
      <name val="Arial"/>
      <family val="2"/>
    </font>
    <font>
      <b/>
      <u/>
      <sz val="11"/>
      <color theme="5"/>
      <name val="Arial"/>
      <family val="2"/>
    </font>
    <font>
      <b/>
      <sz val="11"/>
      <color rgb="FFC00000"/>
      <name val="Arial"/>
      <family val="2"/>
    </font>
    <font>
      <sz val="11"/>
      <color rgb="FFC00000"/>
      <name val="Arial"/>
      <family val="2"/>
    </font>
    <font>
      <sz val="11"/>
      <color theme="1"/>
      <name val="Calibri"/>
      <family val="2"/>
    </font>
    <font>
      <sz val="11"/>
      <color theme="0"/>
      <name val="Calibri"/>
      <family val="2"/>
      <scheme val="minor"/>
    </font>
    <font>
      <sz val="1"/>
      <color theme="0"/>
      <name val="Calibri"/>
      <family val="2"/>
      <scheme val="minor"/>
    </font>
    <font>
      <sz val="8"/>
      <color theme="0"/>
      <name val="Arial"/>
      <family val="2"/>
    </font>
    <font>
      <sz val="9"/>
      <color theme="0"/>
      <name val="Arial"/>
      <family val="2"/>
    </font>
    <font>
      <vertAlign val="subscript"/>
      <sz val="11"/>
      <name val="Arial"/>
      <family val="2"/>
    </font>
    <font>
      <vertAlign val="superscript"/>
      <sz val="11"/>
      <name val="Arial"/>
      <family val="2"/>
    </font>
    <font>
      <vertAlign val="subscript"/>
      <sz val="11"/>
      <color theme="1"/>
      <name val="Arial"/>
      <family val="2"/>
    </font>
    <font>
      <sz val="11"/>
      <name val="Calibri"/>
      <family val="2"/>
    </font>
    <font>
      <b/>
      <vertAlign val="subscript"/>
      <sz val="11"/>
      <name val="Arial"/>
      <family val="2"/>
    </font>
    <font>
      <u/>
      <sz val="11"/>
      <color theme="10"/>
      <name val="Arial"/>
      <family val="2"/>
    </font>
    <font>
      <u/>
      <sz val="11"/>
      <color theme="1"/>
      <name val="Arial"/>
      <family val="2"/>
    </font>
    <font>
      <b/>
      <i/>
      <sz val="11"/>
      <color theme="5"/>
      <name val="Arial"/>
      <family val="2"/>
    </font>
  </fonts>
  <fills count="7">
    <fill>
      <patternFill patternType="none"/>
    </fill>
    <fill>
      <patternFill patternType="gray125"/>
    </fill>
    <fill>
      <patternFill patternType="solid">
        <fgColor theme="0"/>
        <bgColor indexed="64"/>
      </patternFill>
    </fill>
    <fill>
      <patternFill patternType="solid">
        <fgColor rgb="FFFFFFCC"/>
      </patternFill>
    </fill>
    <fill>
      <patternFill patternType="solid">
        <fgColor theme="0" tint="-0.14999847407452621"/>
        <bgColor indexed="64"/>
      </patternFill>
    </fill>
    <fill>
      <patternFill patternType="solid">
        <fgColor rgb="FFFFFFCC"/>
        <bgColor indexed="64"/>
      </patternFill>
    </fill>
    <fill>
      <patternFill patternType="solid">
        <fgColor theme="5" tint="0.59999389629810485"/>
        <bgColor indexed="64"/>
      </patternFill>
    </fill>
  </fills>
  <borders count="72">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thin">
        <color indexed="64"/>
      </top>
      <bottom style="medium">
        <color indexed="64"/>
      </bottom>
      <diagonal/>
    </border>
    <border>
      <left style="thin">
        <color auto="1"/>
      </left>
      <right style="thin">
        <color auto="1"/>
      </right>
      <top style="medium">
        <color auto="1"/>
      </top>
      <bottom style="medium">
        <color indexed="64"/>
      </bottom>
      <diagonal/>
    </border>
    <border>
      <left style="thin">
        <color auto="1"/>
      </left>
      <right style="medium">
        <color auto="1"/>
      </right>
      <top/>
      <bottom style="medium">
        <color auto="1"/>
      </bottom>
      <diagonal/>
    </border>
    <border>
      <left/>
      <right/>
      <top style="medium">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indexed="64"/>
      </right>
      <top style="thin">
        <color indexed="64"/>
      </top>
      <bottom/>
      <diagonal/>
    </border>
    <border>
      <left style="thin">
        <color auto="1"/>
      </left>
      <right style="medium">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auto="1"/>
      </right>
      <top style="medium">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style="thin">
        <color indexed="64"/>
      </right>
      <top/>
      <bottom style="medium">
        <color indexed="64"/>
      </bottom>
      <diagonal/>
    </border>
  </borders>
  <cellStyleXfs count="16">
    <xf numFmtId="0" fontId="0" fillId="0" borderId="0"/>
    <xf numFmtId="0" fontId="8" fillId="0" borderId="0"/>
    <xf numFmtId="0" fontId="5" fillId="0" borderId="0"/>
    <xf numFmtId="0" fontId="5" fillId="3" borderId="4" applyNumberFormat="0" applyFont="0" applyAlignment="0" applyProtection="0"/>
    <xf numFmtId="0" fontId="5" fillId="0" borderId="0"/>
    <xf numFmtId="0" fontId="5" fillId="0" borderId="0"/>
    <xf numFmtId="0" fontId="5" fillId="3" borderId="4" applyNumberFormat="0" applyFont="0" applyAlignment="0" applyProtection="0"/>
    <xf numFmtId="0" fontId="7" fillId="0" borderId="0"/>
    <xf numFmtId="0" fontId="9" fillId="0" borderId="0" applyNumberFormat="0" applyFill="0" applyBorder="0" applyAlignment="0" applyProtection="0"/>
    <xf numFmtId="0" fontId="5" fillId="0" borderId="0"/>
    <xf numFmtId="0" fontId="23" fillId="0" borderId="0" applyNumberFormat="0" applyFill="0" applyBorder="0" applyAlignment="0" applyProtection="0"/>
    <xf numFmtId="0" fontId="20" fillId="0" borderId="0"/>
    <xf numFmtId="0" fontId="22" fillId="0" borderId="0" applyNumberFormat="0" applyFill="0" applyBorder="0" applyAlignment="0" applyProtection="0"/>
    <xf numFmtId="44" fontId="20" fillId="0" borderId="0" applyFont="0" applyFill="0" applyBorder="0" applyAlignment="0" applyProtection="0"/>
    <xf numFmtId="0" fontId="30" fillId="0" borderId="0"/>
    <xf numFmtId="0" fontId="32" fillId="0" borderId="0"/>
  </cellStyleXfs>
  <cellXfs count="1011">
    <xf numFmtId="0" fontId="0" fillId="0" borderId="0" xfId="0"/>
    <xf numFmtId="0" fontId="6" fillId="0" borderId="0" xfId="5" applyFont="1" applyAlignment="1">
      <alignment horizontal="right" wrapText="1"/>
    </xf>
    <xf numFmtId="0" fontId="10" fillId="0" borderId="0" xfId="0" applyFont="1" applyAlignment="1">
      <alignment horizontal="left" vertical="center" wrapText="1"/>
    </xf>
    <xf numFmtId="0" fontId="0" fillId="0" borderId="0" xfId="0" applyAlignment="1">
      <alignment vertical="top" wrapText="1"/>
    </xf>
    <xf numFmtId="0" fontId="4" fillId="0" borderId="0" xfId="0" applyFont="1" applyAlignment="1">
      <alignment wrapText="1"/>
    </xf>
    <xf numFmtId="0" fontId="11" fillId="0" borderId="0" xfId="0" applyFont="1"/>
    <xf numFmtId="0" fontId="13" fillId="0" borderId="0" xfId="0" applyFont="1"/>
    <xf numFmtId="4" fontId="12" fillId="0" borderId="0" xfId="5" applyNumberFormat="1" applyFont="1" applyAlignment="1">
      <alignment horizontal="center"/>
    </xf>
    <xf numFmtId="4" fontId="11" fillId="0" borderId="0" xfId="0" applyNumberFormat="1" applyFont="1"/>
    <xf numFmtId="0" fontId="11" fillId="0" borderId="0" xfId="0" applyFont="1" applyAlignment="1">
      <alignment vertical="center"/>
    </xf>
    <xf numFmtId="0" fontId="15" fillId="0" borderId="0" xfId="0" applyFont="1" applyAlignment="1">
      <alignment vertical="center"/>
    </xf>
    <xf numFmtId="0" fontId="13" fillId="0" borderId="0" xfId="0" applyFont="1" applyAlignment="1">
      <alignment vertical="center"/>
    </xf>
    <xf numFmtId="49" fontId="13" fillId="0" borderId="0" xfId="0" applyNumberFormat="1" applyFont="1" applyAlignment="1">
      <alignment horizontal="right" vertical="center"/>
    </xf>
    <xf numFmtId="0" fontId="13" fillId="0" borderId="0" xfId="0" applyFont="1" applyAlignment="1">
      <alignment horizontal="left" vertical="center"/>
    </xf>
    <xf numFmtId="0" fontId="12" fillId="0" borderId="0" xfId="5" applyFont="1" applyAlignment="1" applyProtection="1">
      <alignment horizontal="center" vertical="center"/>
      <protection locked="0"/>
    </xf>
    <xf numFmtId="0" fontId="4" fillId="0" borderId="0" xfId="0" applyFont="1"/>
    <xf numFmtId="0" fontId="14" fillId="0" borderId="0" xfId="0" applyFont="1" applyAlignment="1">
      <alignment vertical="center"/>
    </xf>
    <xf numFmtId="4" fontId="12" fillId="0" borderId="0" xfId="5" applyNumberFormat="1" applyFont="1" applyAlignment="1">
      <alignment horizontal="center" vertical="center"/>
    </xf>
    <xf numFmtId="4" fontId="13" fillId="0" borderId="0" xfId="0" applyNumberFormat="1" applyFont="1" applyAlignment="1">
      <alignment vertical="center"/>
    </xf>
    <xf numFmtId="0" fontId="16" fillId="0" borderId="0" xfId="0" applyFont="1" applyAlignment="1">
      <alignment vertical="center"/>
    </xf>
    <xf numFmtId="0" fontId="13" fillId="0" borderId="0" xfId="0" applyFont="1" applyAlignment="1">
      <alignment vertical="top" wrapText="1"/>
    </xf>
    <xf numFmtId="0" fontId="20" fillId="0" borderId="0" xfId="11"/>
    <xf numFmtId="0" fontId="20" fillId="0" borderId="0" xfId="11" applyAlignment="1">
      <alignment vertical="top"/>
    </xf>
    <xf numFmtId="0" fontId="20" fillId="0" borderId="19" xfId="11" applyBorder="1"/>
    <xf numFmtId="0" fontId="20" fillId="0" borderId="0" xfId="11" applyAlignment="1">
      <alignment horizontal="left" vertical="top"/>
    </xf>
    <xf numFmtId="0" fontId="3" fillId="2" borderId="6" xfId="11" applyFont="1" applyFill="1" applyBorder="1" applyAlignment="1">
      <alignment horizontal="left" vertical="center"/>
    </xf>
    <xf numFmtId="0" fontId="3" fillId="2" borderId="11" xfId="11" applyFont="1" applyFill="1" applyBorder="1" applyAlignment="1">
      <alignment horizontal="left" vertical="center"/>
    </xf>
    <xf numFmtId="0" fontId="15" fillId="0" borderId="0" xfId="11" applyFont="1" applyAlignment="1">
      <alignment vertical="center"/>
    </xf>
    <xf numFmtId="0" fontId="2" fillId="0" borderId="0" xfId="11" applyFont="1" applyAlignment="1">
      <alignment vertical="top"/>
    </xf>
    <xf numFmtId="0" fontId="25" fillId="0" borderId="0" xfId="11" applyFont="1"/>
    <xf numFmtId="0" fontId="30" fillId="0" borderId="0" xfId="11" applyFont="1" applyAlignment="1">
      <alignment horizontal="left" vertical="top"/>
    </xf>
    <xf numFmtId="0" fontId="19" fillId="0" borderId="61" xfId="11" applyFont="1" applyBorder="1" applyAlignment="1">
      <alignment horizontal="left" vertical="top"/>
    </xf>
    <xf numFmtId="0" fontId="19" fillId="0" borderId="64" xfId="11" applyFont="1" applyBorder="1" applyAlignment="1">
      <alignment vertical="top"/>
    </xf>
    <xf numFmtId="0" fontId="19" fillId="0" borderId="63" xfId="11" applyFont="1" applyBorder="1" applyAlignment="1">
      <alignment horizontal="left" vertical="top"/>
    </xf>
    <xf numFmtId="0" fontId="1" fillId="0" borderId="6" xfId="11" applyFont="1" applyBorder="1" applyAlignment="1">
      <alignment horizontal="left" vertical="top" wrapText="1"/>
    </xf>
    <xf numFmtId="0" fontId="1" fillId="0" borderId="5" xfId="11" applyFont="1" applyBorder="1" applyAlignment="1">
      <alignment vertical="top" wrapText="1"/>
    </xf>
    <xf numFmtId="0" fontId="1" fillId="0" borderId="10" xfId="11" applyFont="1" applyBorder="1" applyAlignment="1">
      <alignment horizontal="left" vertical="top" wrapText="1"/>
    </xf>
    <xf numFmtId="0" fontId="1" fillId="0" borderId="5" xfId="12" applyFont="1" applyBorder="1" applyAlignment="1" applyProtection="1">
      <alignment vertical="top" wrapText="1"/>
    </xf>
    <xf numFmtId="0" fontId="1" fillId="0" borderId="11" xfId="11" applyFont="1" applyBorder="1" applyAlignment="1">
      <alignment horizontal="left" vertical="top" wrapText="1"/>
    </xf>
    <xf numFmtId="0" fontId="1" fillId="0" borderId="12" xfId="11" applyFont="1" applyBorder="1" applyAlignment="1">
      <alignment vertical="top" wrapText="1"/>
    </xf>
    <xf numFmtId="0" fontId="1" fillId="0" borderId="13" xfId="11" applyFont="1" applyBorder="1" applyAlignment="1">
      <alignment horizontal="left" vertical="top" wrapText="1"/>
    </xf>
    <xf numFmtId="0" fontId="0" fillId="0" borderId="0" xfId="0" applyAlignment="1">
      <alignment vertical="top"/>
    </xf>
    <xf numFmtId="0" fontId="1" fillId="0" borderId="61" xfId="0" applyFont="1" applyBorder="1" applyAlignment="1">
      <alignment horizontal="left" vertical="top" wrapText="1"/>
    </xf>
    <xf numFmtId="0" fontId="0" fillId="0" borderId="5" xfId="0" applyBorder="1" applyAlignment="1">
      <alignment wrapText="1"/>
    </xf>
    <xf numFmtId="0" fontId="1" fillId="0" borderId="6" xfId="0" applyFont="1" applyBorder="1" applyAlignment="1">
      <alignment horizontal="left" vertical="top" wrapText="1"/>
    </xf>
    <xf numFmtId="0" fontId="27" fillId="0" borderId="6" xfId="0" applyFont="1" applyBorder="1" applyAlignment="1">
      <alignment horizontal="left" vertical="top" wrapText="1"/>
    </xf>
    <xf numFmtId="0" fontId="0" fillId="0" borderId="5" xfId="0" applyBorder="1"/>
    <xf numFmtId="0" fontId="0" fillId="0" borderId="10" xfId="0" applyBorder="1"/>
    <xf numFmtId="0" fontId="44" fillId="0" borderId="5" xfId="0" applyFont="1" applyBorder="1"/>
    <xf numFmtId="0" fontId="44" fillId="0" borderId="10" xfId="0" applyFont="1" applyBorder="1"/>
    <xf numFmtId="0" fontId="0" fillId="0" borderId="12" xfId="0" applyBorder="1" applyAlignment="1">
      <alignment wrapText="1"/>
    </xf>
    <xf numFmtId="0" fontId="44" fillId="0" borderId="12" xfId="0" applyFont="1" applyBorder="1"/>
    <xf numFmtId="0" fontId="0" fillId="0" borderId="12" xfId="0" applyBorder="1"/>
    <xf numFmtId="0" fontId="44" fillId="0" borderId="13" xfId="0" applyFont="1" applyBorder="1"/>
    <xf numFmtId="0" fontId="19" fillId="0" borderId="20" xfId="0" applyFont="1" applyBorder="1" applyAlignment="1">
      <alignment horizontal="left" wrapText="1"/>
    </xf>
    <xf numFmtId="0" fontId="19" fillId="0" borderId="56" xfId="0" applyFont="1" applyBorder="1" applyAlignment="1">
      <alignment horizontal="left" wrapText="1"/>
    </xf>
    <xf numFmtId="0" fontId="0" fillId="0" borderId="0" xfId="0" applyAlignment="1">
      <alignment horizontal="left"/>
    </xf>
    <xf numFmtId="0" fontId="0" fillId="2" borderId="11" xfId="0" applyFill="1" applyBorder="1" applyAlignment="1">
      <alignment horizontal="left"/>
    </xf>
    <xf numFmtId="0" fontId="0" fillId="2" borderId="13" xfId="0" applyFill="1" applyBorder="1" applyAlignment="1">
      <alignment horizontal="left"/>
    </xf>
    <xf numFmtId="0" fontId="34" fillId="2" borderId="6" xfId="5" applyFont="1" applyFill="1" applyBorder="1" applyAlignment="1">
      <alignment horizontal="left" vertical="center"/>
    </xf>
    <xf numFmtId="0" fontId="34" fillId="2" borderId="10" xfId="5" applyFont="1" applyFill="1" applyBorder="1" applyAlignment="1">
      <alignment horizontal="left" vertical="center"/>
    </xf>
    <xf numFmtId="0" fontId="34" fillId="2" borderId="6" xfId="5" applyFont="1" applyFill="1" applyBorder="1" applyAlignment="1">
      <alignment horizontal="left" vertical="center" wrapText="1"/>
    </xf>
    <xf numFmtId="0" fontId="34" fillId="0" borderId="10" xfId="5" applyFont="1" applyBorder="1" applyAlignment="1">
      <alignment horizontal="left" vertical="center"/>
    </xf>
    <xf numFmtId="0" fontId="1" fillId="2" borderId="11" xfId="5" applyFont="1" applyFill="1" applyBorder="1" applyAlignment="1">
      <alignment horizontal="left" vertical="center" wrapText="1"/>
    </xf>
    <xf numFmtId="0" fontId="34" fillId="0" borderId="13" xfId="5" applyFont="1" applyBorder="1" applyAlignment="1">
      <alignment horizontal="left" vertical="center"/>
    </xf>
    <xf numFmtId="0" fontId="34" fillId="2" borderId="11" xfId="5" applyFont="1" applyFill="1" applyBorder="1" applyAlignment="1">
      <alignment horizontal="left" vertical="center" wrapText="1"/>
    </xf>
    <xf numFmtId="0" fontId="31" fillId="2" borderId="7" xfId="5" applyFont="1" applyFill="1" applyBorder="1" applyAlignment="1">
      <alignment horizontal="left" vertical="center" wrapText="1"/>
    </xf>
    <xf numFmtId="0" fontId="31" fillId="2" borderId="8" xfId="5" applyFont="1" applyFill="1" applyBorder="1" applyAlignment="1">
      <alignment horizontal="left" vertical="center" wrapText="1"/>
    </xf>
    <xf numFmtId="0" fontId="19" fillId="2" borderId="9" xfId="0" applyFont="1" applyFill="1" applyBorder="1" applyAlignment="1">
      <alignment horizontal="left" vertical="center"/>
    </xf>
    <xf numFmtId="4" fontId="34" fillId="2" borderId="5" xfId="5" applyNumberFormat="1" applyFont="1" applyFill="1" applyBorder="1" applyAlignment="1">
      <alignment horizontal="left" vertical="center"/>
    </xf>
    <xf numFmtId="4" fontId="34" fillId="2" borderId="12" xfId="5" applyNumberFormat="1" applyFont="1" applyFill="1" applyBorder="1" applyAlignment="1">
      <alignment horizontal="left" vertical="center"/>
    </xf>
    <xf numFmtId="0" fontId="34" fillId="0" borderId="5" xfId="5" applyFont="1" applyBorder="1" applyAlignment="1">
      <alignment horizontal="left" vertical="center"/>
    </xf>
    <xf numFmtId="0" fontId="19" fillId="0" borderId="7" xfId="5" applyFont="1" applyBorder="1" applyAlignment="1">
      <alignment horizontal="left" vertical="center"/>
    </xf>
    <xf numFmtId="0" fontId="19" fillId="0" borderId="8" xfId="5" applyFont="1" applyBorder="1" applyAlignment="1">
      <alignment horizontal="left" vertical="center"/>
    </xf>
    <xf numFmtId="0" fontId="19" fillId="0" borderId="9" xfId="0" applyFont="1" applyBorder="1" applyAlignment="1">
      <alignment vertical="center"/>
    </xf>
    <xf numFmtId="0" fontId="0" fillId="0" borderId="10" xfId="0" applyBorder="1" applyAlignment="1">
      <alignment horizontal="left" vertical="center"/>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34" fillId="0" borderId="6" xfId="5" applyFont="1" applyBorder="1" applyAlignment="1">
      <alignment horizontal="left" vertical="center" wrapText="1"/>
    </xf>
    <xf numFmtId="0" fontId="0" fillId="0" borderId="11" xfId="5" applyFont="1" applyBorder="1" applyAlignment="1">
      <alignment horizontal="left" vertical="center" wrapText="1"/>
    </xf>
    <xf numFmtId="0" fontId="34" fillId="0" borderId="11" xfId="5" applyFont="1" applyBorder="1" applyAlignment="1">
      <alignment horizontal="left" vertical="center" wrapText="1"/>
    </xf>
    <xf numFmtId="0" fontId="31" fillId="0" borderId="7" xfId="5" applyFont="1" applyBorder="1" applyAlignment="1">
      <alignment horizontal="left" vertical="center" wrapText="1"/>
    </xf>
    <xf numFmtId="0" fontId="31" fillId="0" borderId="8" xfId="5" applyFont="1" applyBorder="1" applyAlignment="1">
      <alignment horizontal="left" vertical="center" wrapText="1"/>
    </xf>
    <xf numFmtId="0" fontId="19" fillId="0" borderId="9" xfId="0" applyFont="1" applyBorder="1" applyAlignment="1">
      <alignment horizontal="left" vertical="center"/>
    </xf>
    <xf numFmtId="4" fontId="34" fillId="0" borderId="5" xfId="5" applyNumberFormat="1" applyFont="1" applyBorder="1" applyAlignment="1">
      <alignment horizontal="left" vertical="center"/>
    </xf>
    <xf numFmtId="1" fontId="34" fillId="5" borderId="5" xfId="5" applyNumberFormat="1" applyFont="1" applyFill="1" applyBorder="1" applyAlignment="1" applyProtection="1">
      <alignment horizontal="left" vertical="center"/>
      <protection locked="0"/>
    </xf>
    <xf numFmtId="2" fontId="34" fillId="5" borderId="5" xfId="5" applyNumberFormat="1" applyFont="1" applyFill="1" applyBorder="1" applyAlignment="1" applyProtection="1">
      <alignment horizontal="left" vertical="center"/>
      <protection locked="0"/>
    </xf>
    <xf numFmtId="2" fontId="34" fillId="5" borderId="12" xfId="5" applyNumberFormat="1" applyFont="1" applyFill="1" applyBorder="1" applyAlignment="1" applyProtection="1">
      <alignment horizontal="left" vertical="center"/>
      <protection locked="0"/>
    </xf>
    <xf numFmtId="4" fontId="34" fillId="5" borderId="5" xfId="5" applyNumberFormat="1" applyFont="1" applyFill="1" applyBorder="1" applyAlignment="1" applyProtection="1">
      <alignment horizontal="left" vertical="center"/>
      <protection locked="0"/>
    </xf>
    <xf numFmtId="4" fontId="34" fillId="5" borderId="12" xfId="5" applyNumberFormat="1" applyFont="1" applyFill="1" applyBorder="1" applyAlignment="1" applyProtection="1">
      <alignment horizontal="left" vertical="center"/>
      <protection locked="0"/>
    </xf>
    <xf numFmtId="1" fontId="34" fillId="5" borderId="5" xfId="5" applyNumberFormat="1" applyFont="1" applyFill="1" applyBorder="1" applyAlignment="1" applyProtection="1">
      <alignment horizontal="center" vertical="center"/>
      <protection locked="0"/>
    </xf>
    <xf numFmtId="2" fontId="34" fillId="5" borderId="5" xfId="5" applyNumberFormat="1" applyFont="1" applyFill="1" applyBorder="1" applyAlignment="1" applyProtection="1">
      <alignment horizontal="center" vertical="center"/>
      <protection locked="0"/>
    </xf>
    <xf numFmtId="2" fontId="34" fillId="5" borderId="12" xfId="5" applyNumberFormat="1" applyFont="1" applyFill="1" applyBorder="1" applyAlignment="1" applyProtection="1">
      <alignment horizontal="center" vertical="center"/>
      <protection locked="0"/>
    </xf>
    <xf numFmtId="0" fontId="34" fillId="2" borderId="5" xfId="5" applyFont="1" applyFill="1" applyBorder="1" applyAlignment="1">
      <alignment horizontal="left" vertical="center"/>
    </xf>
    <xf numFmtId="0" fontId="0" fillId="0" borderId="5" xfId="0" applyBorder="1" applyAlignment="1">
      <alignment horizontal="left" vertical="center"/>
    </xf>
    <xf numFmtId="0" fontId="31" fillId="2" borderId="9" xfId="5" applyFont="1" applyFill="1" applyBorder="1" applyAlignment="1">
      <alignment horizontal="left" vertical="center" wrapText="1"/>
    </xf>
    <xf numFmtId="4" fontId="34" fillId="2" borderId="10" xfId="5" applyNumberFormat="1" applyFont="1" applyFill="1" applyBorder="1" applyAlignment="1">
      <alignment horizontal="left" vertical="center"/>
    </xf>
    <xf numFmtId="0" fontId="34" fillId="2" borderId="12" xfId="5" applyFont="1" applyFill="1" applyBorder="1" applyAlignment="1">
      <alignment horizontal="left" vertical="center"/>
    </xf>
    <xf numFmtId="4" fontId="34" fillId="2" borderId="13" xfId="5" applyNumberFormat="1" applyFont="1" applyFill="1" applyBorder="1" applyAlignment="1">
      <alignment horizontal="left" vertical="center"/>
    </xf>
    <xf numFmtId="0" fontId="3" fillId="5" borderId="9" xfId="11" applyFont="1" applyFill="1" applyBorder="1" applyAlignment="1" applyProtection="1">
      <alignment horizontal="left" vertical="center"/>
      <protection locked="0"/>
    </xf>
    <xf numFmtId="0" fontId="3" fillId="5" borderId="10" xfId="11" applyFont="1" applyFill="1" applyBorder="1" applyAlignment="1" applyProtection="1">
      <alignment horizontal="left" vertical="center" wrapText="1"/>
      <protection locked="0"/>
    </xf>
    <xf numFmtId="0" fontId="3" fillId="5" borderId="13" xfId="11" applyFont="1" applyFill="1" applyBorder="1" applyAlignment="1" applyProtection="1">
      <alignment horizontal="left" vertical="center" wrapText="1"/>
      <protection locked="0"/>
    </xf>
    <xf numFmtId="0" fontId="34" fillId="5" borderId="46" xfId="0" applyFont="1" applyFill="1" applyBorder="1" applyAlignment="1" applyProtection="1">
      <alignment horizontal="left" vertical="center" wrapText="1"/>
      <protection locked="0"/>
    </xf>
    <xf numFmtId="0" fontId="34" fillId="5" borderId="18" xfId="0" applyFont="1" applyFill="1" applyBorder="1" applyAlignment="1" applyProtection="1">
      <alignment horizontal="left" vertical="center" wrapText="1"/>
      <protection locked="0"/>
    </xf>
    <xf numFmtId="0" fontId="3" fillId="5" borderId="18" xfId="11" applyFont="1" applyFill="1" applyBorder="1" applyAlignment="1" applyProtection="1">
      <alignment horizontal="left" vertical="center" wrapText="1"/>
      <protection locked="0"/>
    </xf>
    <xf numFmtId="0" fontId="3" fillId="5" borderId="56" xfId="11" applyFont="1" applyFill="1" applyBorder="1" applyAlignment="1" applyProtection="1">
      <alignment horizontal="left" vertical="center"/>
      <protection locked="0"/>
    </xf>
    <xf numFmtId="0" fontId="3" fillId="5" borderId="24" xfId="11" applyFont="1" applyFill="1" applyBorder="1" applyAlignment="1" applyProtection="1">
      <alignment horizontal="left" vertical="center"/>
      <protection locked="0"/>
    </xf>
    <xf numFmtId="0" fontId="3" fillId="5" borderId="10" xfId="11" applyFont="1" applyFill="1" applyBorder="1" applyAlignment="1" applyProtection="1">
      <alignment horizontal="left" vertical="center"/>
      <protection locked="0"/>
    </xf>
    <xf numFmtId="0" fontId="3" fillId="5" borderId="13" xfId="11" applyFont="1" applyFill="1" applyBorder="1" applyAlignment="1" applyProtection="1">
      <alignment horizontal="left" vertical="center"/>
      <protection locked="0"/>
    </xf>
    <xf numFmtId="0" fontId="1" fillId="0" borderId="5" xfId="5" applyFont="1" applyBorder="1" applyAlignment="1">
      <alignment horizontal="left" vertical="center"/>
    </xf>
    <xf numFmtId="0" fontId="1" fillId="0" borderId="6" xfId="5" applyFont="1" applyBorder="1" applyAlignment="1">
      <alignment horizontal="left" vertical="center"/>
    </xf>
    <xf numFmtId="0" fontId="1" fillId="2" borderId="11" xfId="0" applyFont="1" applyFill="1" applyBorder="1" applyAlignment="1">
      <alignment horizontal="left"/>
    </xf>
    <xf numFmtId="0" fontId="1" fillId="0" borderId="11" xfId="5" applyFont="1" applyBorder="1" applyAlignment="1">
      <alignment horizontal="left" vertical="center" wrapText="1"/>
    </xf>
    <xf numFmtId="0" fontId="31" fillId="0" borderId="9" xfId="5" applyFont="1" applyBorder="1" applyAlignment="1">
      <alignment horizontal="left" vertical="center" wrapText="1"/>
    </xf>
    <xf numFmtId="4" fontId="34" fillId="0" borderId="10" xfId="5" applyNumberFormat="1" applyFont="1" applyBorder="1" applyAlignment="1">
      <alignment horizontal="left" vertical="center"/>
    </xf>
    <xf numFmtId="0" fontId="1" fillId="0" borderId="12" xfId="5" applyFont="1" applyBorder="1" applyAlignment="1">
      <alignment horizontal="left" vertical="center"/>
    </xf>
    <xf numFmtId="4" fontId="34" fillId="0" borderId="12" xfId="5" applyNumberFormat="1" applyFont="1" applyBorder="1" applyAlignment="1">
      <alignment horizontal="left" vertical="center"/>
    </xf>
    <xf numFmtId="4" fontId="34" fillId="0" borderId="13" xfId="5" applyNumberFormat="1" applyFont="1" applyBorder="1" applyAlignment="1">
      <alignment horizontal="left" vertical="center"/>
    </xf>
    <xf numFmtId="0" fontId="1" fillId="0" borderId="0" xfId="0" applyFont="1" applyAlignment="1">
      <alignment vertical="center"/>
    </xf>
    <xf numFmtId="0" fontId="1" fillId="0" borderId="0" xfId="0" applyFont="1"/>
    <xf numFmtId="0" fontId="31" fillId="2" borderId="7" xfId="5" applyFont="1" applyFill="1" applyBorder="1" applyAlignment="1">
      <alignment horizontal="right" vertical="center" wrapText="1"/>
    </xf>
    <xf numFmtId="0" fontId="31" fillId="2" borderId="8" xfId="5" applyFont="1" applyFill="1" applyBorder="1" applyAlignment="1">
      <alignment horizontal="center" vertical="center" wrapText="1"/>
    </xf>
    <xf numFmtId="0" fontId="31" fillId="2" borderId="9" xfId="5" applyFont="1" applyFill="1" applyBorder="1" applyAlignment="1">
      <alignment horizontal="center" vertical="center" wrapText="1"/>
    </xf>
    <xf numFmtId="0" fontId="1" fillId="2" borderId="6" xfId="5" applyFont="1" applyFill="1" applyBorder="1" applyAlignment="1">
      <alignment horizontal="right" vertical="center" wrapText="1"/>
    </xf>
    <xf numFmtId="0" fontId="1" fillId="2" borderId="11" xfId="5" applyFont="1" applyFill="1" applyBorder="1" applyAlignment="1">
      <alignment horizontal="right" vertical="center" wrapText="1"/>
    </xf>
    <xf numFmtId="0" fontId="31" fillId="2" borderId="7" xfId="5" applyFont="1" applyFill="1" applyBorder="1" applyAlignment="1">
      <alignment vertical="center" wrapText="1"/>
    </xf>
    <xf numFmtId="0" fontId="31" fillId="2" borderId="8" xfId="5" applyFont="1" applyFill="1" applyBorder="1" applyAlignment="1">
      <alignment vertical="center" wrapText="1"/>
    </xf>
    <xf numFmtId="0" fontId="31" fillId="2" borderId="9" xfId="5" applyFont="1" applyFill="1" applyBorder="1" applyAlignment="1">
      <alignment vertical="center" wrapText="1"/>
    </xf>
    <xf numFmtId="0" fontId="1" fillId="2" borderId="6" xfId="5" applyFont="1" applyFill="1" applyBorder="1" applyAlignment="1">
      <alignment vertical="center" wrapText="1"/>
    </xf>
    <xf numFmtId="0" fontId="1" fillId="2" borderId="11" xfId="5" applyFont="1" applyFill="1" applyBorder="1" applyAlignment="1">
      <alignment vertical="center" wrapText="1"/>
    </xf>
    <xf numFmtId="0" fontId="19" fillId="2" borderId="7" xfId="0" applyFont="1" applyFill="1" applyBorder="1" applyAlignment="1">
      <alignment vertical="center"/>
    </xf>
    <xf numFmtId="0" fontId="19" fillId="2" borderId="8" xfId="0" applyFont="1" applyFill="1" applyBorder="1" applyAlignment="1">
      <alignment vertical="center"/>
    </xf>
    <xf numFmtId="0" fontId="34" fillId="0" borderId="11" xfId="5" applyFont="1" applyBorder="1" applyAlignment="1">
      <alignment vertical="center" wrapText="1"/>
    </xf>
    <xf numFmtId="2" fontId="34" fillId="5" borderId="12" xfId="5" applyNumberFormat="1" applyFont="1" applyFill="1" applyBorder="1" applyAlignment="1" applyProtection="1">
      <alignment vertical="center"/>
      <protection locked="0"/>
    </xf>
    <xf numFmtId="0" fontId="34" fillId="0" borderId="6" xfId="5" applyFont="1" applyBorder="1" applyAlignment="1">
      <alignment vertical="center" wrapText="1"/>
    </xf>
    <xf numFmtId="0" fontId="1" fillId="0" borderId="11" xfId="5" applyFont="1" applyBorder="1" applyAlignment="1">
      <alignment vertical="center" wrapText="1"/>
    </xf>
    <xf numFmtId="0" fontId="19" fillId="0" borderId="7" xfId="5" applyFont="1" applyBorder="1" applyAlignment="1">
      <alignment vertical="center"/>
    </xf>
    <xf numFmtId="0" fontId="19" fillId="0" borderId="8" xfId="5" applyFont="1" applyBorder="1" applyAlignment="1">
      <alignment vertical="center"/>
    </xf>
    <xf numFmtId="0" fontId="1" fillId="0" borderId="6" xfId="5" applyFont="1" applyBorder="1" applyAlignment="1">
      <alignment vertical="center"/>
    </xf>
    <xf numFmtId="0" fontId="34" fillId="2" borderId="6" xfId="5" applyFont="1" applyFill="1" applyBorder="1" applyAlignment="1">
      <alignment vertical="center"/>
    </xf>
    <xf numFmtId="0" fontId="1" fillId="2" borderId="11" xfId="0" applyFont="1" applyFill="1" applyBorder="1"/>
    <xf numFmtId="4" fontId="1" fillId="0" borderId="5" xfId="5" applyNumberFormat="1" applyFont="1" applyBorder="1" applyAlignment="1">
      <alignment horizontal="left" vertical="center"/>
    </xf>
    <xf numFmtId="4" fontId="1" fillId="0" borderId="10" xfId="5" applyNumberFormat="1" applyFont="1" applyBorder="1" applyAlignment="1">
      <alignment horizontal="left" vertical="center"/>
    </xf>
    <xf numFmtId="4" fontId="1" fillId="0" borderId="12" xfId="5" applyNumberFormat="1" applyFont="1" applyBorder="1" applyAlignment="1">
      <alignment horizontal="left" vertical="center"/>
    </xf>
    <xf numFmtId="4" fontId="1" fillId="0" borderId="13" xfId="5" applyNumberFormat="1" applyFont="1" applyBorder="1" applyAlignment="1">
      <alignment horizontal="left" vertical="center"/>
    </xf>
    <xf numFmtId="0" fontId="0" fillId="0" borderId="10" xfId="0" applyBorder="1" applyAlignment="1">
      <alignment vertical="center"/>
    </xf>
    <xf numFmtId="0" fontId="34" fillId="2" borderId="10" xfId="5" applyFont="1" applyFill="1" applyBorder="1" applyAlignment="1">
      <alignment vertical="center"/>
    </xf>
    <xf numFmtId="0" fontId="0" fillId="2" borderId="13" xfId="0" applyFill="1" applyBorder="1"/>
    <xf numFmtId="0" fontId="19" fillId="2" borderId="9" xfId="0" applyFont="1" applyFill="1" applyBorder="1" applyAlignment="1">
      <alignment vertical="center"/>
    </xf>
    <xf numFmtId="0" fontId="19" fillId="0" borderId="7" xfId="5" applyFont="1" applyBorder="1" applyAlignment="1">
      <alignment horizontal="left" vertical="top"/>
    </xf>
    <xf numFmtId="0" fontId="19" fillId="0" borderId="8" xfId="5" applyFont="1" applyBorder="1" applyAlignment="1">
      <alignment horizontal="left" vertical="top"/>
    </xf>
    <xf numFmtId="0" fontId="1" fillId="0" borderId="6" xfId="5" applyFont="1" applyBorder="1" applyAlignment="1">
      <alignment horizontal="left" vertical="top"/>
    </xf>
    <xf numFmtId="0" fontId="0" fillId="0" borderId="5" xfId="5" applyFont="1" applyBorder="1" applyAlignment="1">
      <alignment horizontal="left" vertical="top"/>
    </xf>
    <xf numFmtId="0" fontId="34" fillId="2" borderId="6" xfId="5" applyFont="1" applyFill="1" applyBorder="1" applyAlignment="1">
      <alignment horizontal="left" vertical="top"/>
    </xf>
    <xf numFmtId="2" fontId="34" fillId="5" borderId="5" xfId="5" applyNumberFormat="1" applyFont="1" applyFill="1" applyBorder="1" applyAlignment="1" applyProtection="1">
      <alignment horizontal="left" vertical="top"/>
      <protection locked="0"/>
    </xf>
    <xf numFmtId="0" fontId="0" fillId="2" borderId="11" xfId="0" applyFill="1" applyBorder="1" applyAlignment="1">
      <alignment horizontal="left" vertical="top"/>
    </xf>
    <xf numFmtId="2" fontId="34" fillId="5" borderId="12" xfId="5" applyNumberFormat="1" applyFont="1" applyFill="1" applyBorder="1" applyAlignment="1" applyProtection="1">
      <alignment horizontal="left" vertical="top"/>
      <protection locked="0"/>
    </xf>
    <xf numFmtId="0" fontId="19" fillId="2" borderId="7" xfId="0" applyFont="1" applyFill="1" applyBorder="1" applyAlignment="1">
      <alignment horizontal="left" vertical="top"/>
    </xf>
    <xf numFmtId="0" fontId="19" fillId="2" borderId="8" xfId="0" applyFont="1" applyFill="1" applyBorder="1" applyAlignment="1">
      <alignment horizontal="left" vertical="top"/>
    </xf>
    <xf numFmtId="0" fontId="0" fillId="0" borderId="6" xfId="5" applyFont="1" applyBorder="1" applyAlignment="1">
      <alignment horizontal="left" vertical="top"/>
    </xf>
    <xf numFmtId="1" fontId="34" fillId="5" borderId="5" xfId="5" applyNumberFormat="1" applyFont="1" applyFill="1" applyBorder="1" applyAlignment="1" applyProtection="1">
      <alignment horizontal="left" vertical="top"/>
      <protection locked="0"/>
    </xf>
    <xf numFmtId="0" fontId="34" fillId="0" borderId="6" xfId="5" applyFont="1" applyBorder="1" applyAlignment="1">
      <alignment horizontal="left" vertical="top" wrapText="1"/>
    </xf>
    <xf numFmtId="4" fontId="34" fillId="0" borderId="5" xfId="5" applyNumberFormat="1" applyFont="1" applyBorder="1" applyAlignment="1">
      <alignment horizontal="left" vertical="top"/>
    </xf>
    <xf numFmtId="0" fontId="31" fillId="2" borderId="7" xfId="5" applyFont="1" applyFill="1" applyBorder="1" applyAlignment="1">
      <alignment horizontal="left" vertical="top" wrapText="1"/>
    </xf>
    <xf numFmtId="0" fontId="31" fillId="2" borderId="8" xfId="5" applyFont="1" applyFill="1" applyBorder="1" applyAlignment="1">
      <alignment horizontal="left" vertical="top" wrapText="1"/>
    </xf>
    <xf numFmtId="0" fontId="31" fillId="2" borderId="9" xfId="5" applyFont="1" applyFill="1" applyBorder="1" applyAlignment="1">
      <alignment horizontal="left" vertical="top" wrapText="1"/>
    </xf>
    <xf numFmtId="4" fontId="34" fillId="0" borderId="10" xfId="5" applyNumberFormat="1" applyFont="1" applyBorder="1" applyAlignment="1">
      <alignment horizontal="left" vertical="top"/>
    </xf>
    <xf numFmtId="4" fontId="34" fillId="0" borderId="12" xfId="5" applyNumberFormat="1" applyFont="1" applyBorder="1" applyAlignment="1">
      <alignment horizontal="left" vertical="top"/>
    </xf>
    <xf numFmtId="4" fontId="34" fillId="0" borderId="13" xfId="5" applyNumberFormat="1" applyFont="1" applyBorder="1" applyAlignment="1">
      <alignment horizontal="left" vertical="top"/>
    </xf>
    <xf numFmtId="0" fontId="34" fillId="2" borderId="6" xfId="5" applyFont="1" applyFill="1" applyBorder="1" applyAlignment="1">
      <alignment horizontal="left" vertical="top" wrapText="1"/>
    </xf>
    <xf numFmtId="0" fontId="34" fillId="2" borderId="11" xfId="5" applyFont="1" applyFill="1" applyBorder="1" applyAlignment="1">
      <alignment horizontal="left" vertical="top"/>
    </xf>
    <xf numFmtId="0" fontId="19" fillId="2" borderId="9" xfId="0" applyFont="1" applyFill="1" applyBorder="1" applyAlignment="1">
      <alignment horizontal="left" vertical="top"/>
    </xf>
    <xf numFmtId="0" fontId="34" fillId="0" borderId="11" xfId="5" applyFont="1" applyBorder="1" applyAlignment="1">
      <alignment horizontal="left" vertical="top" wrapText="1"/>
    </xf>
    <xf numFmtId="0" fontId="19" fillId="0" borderId="9" xfId="0" applyFont="1" applyBorder="1" applyAlignment="1">
      <alignment horizontal="left" vertical="top"/>
    </xf>
    <xf numFmtId="0" fontId="0" fillId="0" borderId="10" xfId="0" applyBorder="1" applyAlignment="1">
      <alignment horizontal="left" vertical="top"/>
    </xf>
    <xf numFmtId="0" fontId="34" fillId="2" borderId="10" xfId="5" applyFont="1" applyFill="1" applyBorder="1" applyAlignment="1">
      <alignment horizontal="left" vertical="top"/>
    </xf>
    <xf numFmtId="0" fontId="0" fillId="2" borderId="13" xfId="0" applyFill="1" applyBorder="1" applyAlignment="1">
      <alignment horizontal="left" vertical="top"/>
    </xf>
    <xf numFmtId="0" fontId="1" fillId="0" borderId="5" xfId="5" applyFont="1" applyBorder="1" applyAlignment="1">
      <alignment horizontal="left" vertical="top"/>
    </xf>
    <xf numFmtId="0" fontId="1" fillId="2" borderId="11" xfId="0" applyFont="1" applyFill="1" applyBorder="1" applyAlignment="1">
      <alignment horizontal="left" vertical="top"/>
    </xf>
    <xf numFmtId="4" fontId="1" fillId="2" borderId="5" xfId="5" applyNumberFormat="1" applyFont="1" applyFill="1" applyBorder="1" applyAlignment="1">
      <alignment horizontal="center" vertical="center"/>
    </xf>
    <xf numFmtId="4" fontId="1" fillId="2" borderId="10" xfId="5" applyNumberFormat="1" applyFont="1" applyFill="1" applyBorder="1" applyAlignment="1">
      <alignment horizontal="center" vertical="center"/>
    </xf>
    <xf numFmtId="4" fontId="1" fillId="2" borderId="12" xfId="5" applyNumberFormat="1" applyFont="1" applyFill="1" applyBorder="1" applyAlignment="1">
      <alignment horizontal="center" vertical="center"/>
    </xf>
    <xf numFmtId="4" fontId="1" fillId="2" borderId="13" xfId="5" applyNumberFormat="1" applyFont="1" applyFill="1" applyBorder="1" applyAlignment="1">
      <alignment horizontal="center" vertical="center"/>
    </xf>
    <xf numFmtId="0" fontId="1" fillId="2" borderId="5" xfId="5" applyFont="1" applyFill="1" applyBorder="1" applyAlignment="1">
      <alignment horizontal="center" vertical="center"/>
    </xf>
    <xf numFmtId="0" fontId="1" fillId="2" borderId="12" xfId="5" applyFont="1" applyFill="1" applyBorder="1" applyAlignment="1">
      <alignment horizontal="center" vertical="center"/>
    </xf>
    <xf numFmtId="0" fontId="34" fillId="0" borderId="10" xfId="5" applyFont="1" applyBorder="1" applyAlignment="1">
      <alignment vertical="center"/>
    </xf>
    <xf numFmtId="0" fontId="34" fillId="0" borderId="11" xfId="5" applyFont="1" applyBorder="1" applyAlignment="1">
      <alignment vertical="center"/>
    </xf>
    <xf numFmtId="0" fontId="34" fillId="0" borderId="12" xfId="5" applyFont="1" applyBorder="1" applyAlignment="1">
      <alignment vertical="center"/>
    </xf>
    <xf numFmtId="0" fontId="34" fillId="2" borderId="11" xfId="5" applyFont="1" applyFill="1"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34" fillId="0" borderId="13" xfId="5" applyFont="1" applyBorder="1" applyAlignment="1">
      <alignment vertical="center"/>
    </xf>
    <xf numFmtId="0" fontId="13" fillId="0" borderId="0" xfId="0" applyFont="1" applyAlignment="1">
      <alignment vertical="top"/>
    </xf>
    <xf numFmtId="0" fontId="25" fillId="0" borderId="20" xfId="0" applyFont="1" applyBorder="1" applyAlignment="1">
      <alignment horizontal="left" vertical="top"/>
    </xf>
    <xf numFmtId="0" fontId="18" fillId="4" borderId="69" xfId="0" applyFont="1" applyFill="1" applyBorder="1" applyAlignment="1">
      <alignment horizontal="center" vertical="top"/>
    </xf>
    <xf numFmtId="0" fontId="46" fillId="0" borderId="0" xfId="0" applyFont="1" applyAlignment="1">
      <alignment vertical="top" wrapText="1"/>
    </xf>
    <xf numFmtId="4" fontId="34" fillId="0" borderId="69" xfId="5" applyNumberFormat="1" applyFont="1" applyBorder="1" applyAlignment="1">
      <alignment horizontal="left" vertical="top" wrapText="1"/>
    </xf>
    <xf numFmtId="0" fontId="27" fillId="0" borderId="20" xfId="0" applyFont="1" applyBorder="1" applyAlignment="1">
      <alignment horizontal="left" vertical="top" wrapText="1"/>
    </xf>
    <xf numFmtId="0" fontId="19" fillId="4" borderId="69" xfId="0" applyFont="1" applyFill="1" applyBorder="1" applyAlignment="1">
      <alignment horizontal="center" vertical="top"/>
    </xf>
    <xf numFmtId="0" fontId="25" fillId="0" borderId="67" xfId="0" applyFont="1" applyBorder="1" applyAlignment="1">
      <alignment horizontal="left" vertical="top" wrapText="1"/>
    </xf>
    <xf numFmtId="0" fontId="25" fillId="0" borderId="65" xfId="0" applyFont="1" applyBorder="1" applyAlignment="1">
      <alignment horizontal="left" vertical="top" wrapText="1"/>
    </xf>
    <xf numFmtId="0" fontId="25" fillId="0" borderId="65" xfId="0" applyFont="1" applyBorder="1" applyAlignment="1">
      <alignment horizontal="left" vertical="top"/>
    </xf>
    <xf numFmtId="0" fontId="25" fillId="0" borderId="66" xfId="0" applyFont="1" applyBorder="1" applyAlignment="1">
      <alignment horizontal="left" vertical="top" wrapText="1"/>
    </xf>
    <xf numFmtId="0" fontId="25" fillId="0" borderId="67" xfId="0" applyFont="1" applyBorder="1" applyAlignment="1">
      <alignment horizontal="left" vertical="top"/>
    </xf>
    <xf numFmtId="0" fontId="25" fillId="0" borderId="66" xfId="0" applyFont="1" applyBorder="1" applyAlignment="1">
      <alignment horizontal="left" vertical="top"/>
    </xf>
    <xf numFmtId="0" fontId="25" fillId="0" borderId="69" xfId="0" applyFont="1" applyBorder="1" applyAlignment="1">
      <alignment vertical="top"/>
    </xf>
    <xf numFmtId="0" fontId="25" fillId="0" borderId="69" xfId="0" applyFont="1" applyBorder="1" applyAlignment="1">
      <alignment horizontal="left" vertical="top" wrapText="1"/>
    </xf>
    <xf numFmtId="0" fontId="1" fillId="0" borderId="0" xfId="0" applyFont="1" applyAlignment="1">
      <alignment vertical="top"/>
    </xf>
    <xf numFmtId="0" fontId="27" fillId="0" borderId="0" xfId="0" applyFont="1"/>
    <xf numFmtId="0" fontId="3" fillId="5" borderId="24" xfId="11" applyFont="1" applyFill="1" applyBorder="1" applyAlignment="1" applyProtection="1">
      <alignment horizontal="left" vertical="center" wrapText="1"/>
      <protection locked="0"/>
    </xf>
    <xf numFmtId="0" fontId="0" fillId="5" borderId="24" xfId="11" applyFont="1" applyFill="1" applyBorder="1" applyAlignment="1" applyProtection="1">
      <alignment horizontal="left" vertical="center" wrapText="1"/>
      <protection locked="0"/>
    </xf>
    <xf numFmtId="0" fontId="31" fillId="0" borderId="7" xfId="5" applyFont="1" applyBorder="1" applyAlignment="1">
      <alignment horizontal="center" wrapText="1"/>
    </xf>
    <xf numFmtId="0" fontId="31" fillId="0" borderId="8" xfId="5" applyFont="1" applyBorder="1" applyAlignment="1">
      <alignment horizontal="left" wrapText="1"/>
    </xf>
    <xf numFmtId="0" fontId="31" fillId="0" borderId="8" xfId="5" applyFont="1" applyBorder="1" applyAlignment="1">
      <alignment horizontal="center" wrapText="1"/>
    </xf>
    <xf numFmtId="0" fontId="31" fillId="0" borderId="9" xfId="5" applyFont="1" applyBorder="1" applyAlignment="1">
      <alignment horizontal="center" wrapText="1"/>
    </xf>
    <xf numFmtId="0" fontId="0" fillId="0" borderId="0" xfId="0" applyAlignment="1">
      <alignment vertical="center"/>
    </xf>
    <xf numFmtId="0" fontId="31" fillId="0" borderId="6" xfId="5" applyFont="1" applyBorder="1" applyAlignment="1">
      <alignment horizontal="center" vertical="center" wrapText="1"/>
    </xf>
    <xf numFmtId="0" fontId="0" fillId="0" borderId="5" xfId="0" applyBorder="1" applyAlignment="1">
      <alignment vertical="center" wrapText="1"/>
    </xf>
    <xf numFmtId="4" fontId="0" fillId="0" borderId="5" xfId="0" applyNumberFormat="1" applyBorder="1" applyAlignment="1">
      <alignment vertical="center" wrapText="1"/>
    </xf>
    <xf numFmtId="4" fontId="0" fillId="0" borderId="10" xfId="0" applyNumberFormat="1" applyBorder="1" applyAlignment="1">
      <alignment vertical="center" wrapText="1"/>
    </xf>
    <xf numFmtId="2" fontId="0" fillId="0" borderId="5" xfId="0" applyNumberFormat="1" applyBorder="1" applyAlignment="1">
      <alignment vertical="center" wrapText="1"/>
    </xf>
    <xf numFmtId="2" fontId="0" fillId="0" borderId="10" xfId="0" applyNumberFormat="1" applyBorder="1" applyAlignment="1">
      <alignment vertical="center" wrapText="1"/>
    </xf>
    <xf numFmtId="0" fontId="0" fillId="0" borderId="5" xfId="0" applyBorder="1" applyAlignment="1">
      <alignment vertical="center"/>
    </xf>
    <xf numFmtId="0" fontId="19" fillId="0" borderId="6" xfId="5" applyFont="1" applyBorder="1" applyAlignment="1">
      <alignment horizontal="center" vertical="center" wrapText="1"/>
    </xf>
    <xf numFmtId="0" fontId="31" fillId="0" borderId="11" xfId="5" applyFont="1" applyBorder="1" applyAlignment="1">
      <alignment horizontal="center" vertical="center" wrapText="1"/>
    </xf>
    <xf numFmtId="0" fontId="0" fillId="0" borderId="12" xfId="0" applyBorder="1" applyAlignment="1">
      <alignment vertical="center" wrapText="1"/>
    </xf>
    <xf numFmtId="2" fontId="0" fillId="0" borderId="12" xfId="0" applyNumberFormat="1" applyBorder="1" applyAlignment="1">
      <alignment vertical="center"/>
    </xf>
    <xf numFmtId="2" fontId="0" fillId="0" borderId="13" xfId="0" applyNumberFormat="1" applyBorder="1" applyAlignment="1">
      <alignment vertical="center"/>
    </xf>
    <xf numFmtId="0" fontId="31" fillId="0" borderId="60" xfId="5" applyFont="1" applyBorder="1" applyAlignment="1">
      <alignment horizontal="right" vertical="center" wrapText="1"/>
    </xf>
    <xf numFmtId="0" fontId="19" fillId="0" borderId="20" xfId="0" applyFont="1" applyBorder="1" applyAlignment="1">
      <alignment vertical="center"/>
    </xf>
    <xf numFmtId="4" fontId="19" fillId="0" borderId="20" xfId="0" applyNumberFormat="1" applyFont="1" applyBorder="1" applyAlignment="1">
      <alignment vertical="center"/>
    </xf>
    <xf numFmtId="4" fontId="19" fillId="0" borderId="56" xfId="0" applyNumberFormat="1" applyFont="1" applyBorder="1" applyAlignment="1">
      <alignment vertical="center"/>
    </xf>
    <xf numFmtId="0" fontId="0" fillId="0" borderId="54" xfId="0" applyBorder="1"/>
    <xf numFmtId="0" fontId="1" fillId="0" borderId="5" xfId="0" applyFont="1" applyBorder="1" applyAlignment="1">
      <alignment horizontal="left" vertical="top" wrapText="1"/>
    </xf>
    <xf numFmtId="0" fontId="27" fillId="0" borderId="5" xfId="0" applyFont="1" applyBorder="1" applyAlignment="1">
      <alignment horizontal="left" vertical="top" wrapText="1"/>
    </xf>
    <xf numFmtId="49" fontId="1" fillId="0" borderId="5" xfId="0" applyNumberFormat="1" applyFont="1" applyBorder="1" applyAlignment="1">
      <alignment horizontal="left" vertical="top" wrapText="1"/>
    </xf>
    <xf numFmtId="0" fontId="1" fillId="0" borderId="11" xfId="0" applyFont="1" applyBorder="1" applyAlignment="1">
      <alignment horizontal="left" vertical="top" wrapText="1"/>
    </xf>
    <xf numFmtId="0" fontId="27" fillId="0" borderId="11" xfId="0" applyFont="1" applyBorder="1" applyAlignment="1">
      <alignment horizontal="left" vertical="top" wrapText="1"/>
    </xf>
    <xf numFmtId="0" fontId="1" fillId="0" borderId="12" xfId="0" applyFont="1" applyBorder="1" applyAlignment="1">
      <alignment horizontal="left" vertical="top" wrapText="1"/>
    </xf>
    <xf numFmtId="0" fontId="27" fillId="0" borderId="23" xfId="0" applyFont="1" applyBorder="1" applyAlignment="1">
      <alignment horizontal="left" vertical="top" wrapText="1"/>
    </xf>
    <xf numFmtId="0" fontId="1" fillId="0" borderId="22" xfId="0" applyFont="1" applyBorder="1" applyAlignment="1">
      <alignment horizontal="left" vertical="top" wrapText="1"/>
    </xf>
    <xf numFmtId="0" fontId="27" fillId="0" borderId="45" xfId="0" applyFont="1" applyBorder="1" applyAlignment="1">
      <alignment horizontal="left" vertical="top" wrapText="1"/>
    </xf>
    <xf numFmtId="0" fontId="1" fillId="0" borderId="21" xfId="0" applyFont="1" applyBorder="1" applyAlignment="1">
      <alignment horizontal="left" vertical="top" wrapText="1"/>
    </xf>
    <xf numFmtId="0" fontId="0" fillId="0" borderId="23" xfId="0" applyBorder="1" applyAlignment="1">
      <alignment horizontal="left" vertical="top" wrapText="1"/>
    </xf>
    <xf numFmtId="4" fontId="34" fillId="0" borderId="12" xfId="5" applyNumberFormat="1" applyFont="1" applyBorder="1" applyAlignment="1">
      <alignment vertical="center"/>
    </xf>
    <xf numFmtId="0" fontId="0" fillId="2" borderId="45" xfId="0" applyFill="1" applyBorder="1" applyAlignment="1">
      <alignment horizontal="left" vertical="center"/>
    </xf>
    <xf numFmtId="0" fontId="0" fillId="2" borderId="21" xfId="0" applyFill="1" applyBorder="1" applyAlignment="1">
      <alignment horizontal="left" vertical="center"/>
    </xf>
    <xf numFmtId="0" fontId="0" fillId="2" borderId="46" xfId="0" applyFill="1" applyBorder="1" applyAlignment="1">
      <alignment horizontal="left" vertical="center"/>
    </xf>
    <xf numFmtId="0" fontId="0" fillId="0" borderId="0" xfId="0" applyAlignment="1">
      <alignment wrapText="1"/>
    </xf>
    <xf numFmtId="0" fontId="11" fillId="0" borderId="0" xfId="0" applyFont="1" applyAlignment="1">
      <alignment vertical="top"/>
    </xf>
    <xf numFmtId="0" fontId="11" fillId="0" borderId="0" xfId="0" applyFont="1" applyAlignment="1">
      <alignment wrapText="1"/>
    </xf>
    <xf numFmtId="0" fontId="1" fillId="5" borderId="10" xfId="0" applyFont="1" applyFill="1" applyBorder="1" applyAlignment="1" applyProtection="1">
      <alignment vertical="center"/>
      <protection locked="0"/>
    </xf>
    <xf numFmtId="0" fontId="11" fillId="0" borderId="0" xfId="0" applyFont="1" applyAlignment="1">
      <alignment horizontal="left" vertical="top"/>
    </xf>
    <xf numFmtId="0" fontId="1" fillId="5" borderId="9" xfId="12"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center"/>
      <protection locked="0"/>
    </xf>
    <xf numFmtId="0" fontId="1" fillId="5" borderId="10" xfId="0" applyFont="1" applyFill="1" applyBorder="1" applyAlignment="1" applyProtection="1">
      <alignment horizontal="left" vertical="top"/>
      <protection locked="0"/>
    </xf>
    <xf numFmtId="0" fontId="1" fillId="0" borderId="13" xfId="0" applyFont="1" applyBorder="1" applyAlignment="1">
      <alignment horizontal="left" vertical="top"/>
    </xf>
    <xf numFmtId="0" fontId="1" fillId="5" borderId="69" xfId="0" applyFont="1" applyFill="1" applyBorder="1" applyAlignment="1" applyProtection="1">
      <alignment horizontal="center" vertical="center"/>
      <protection locked="0"/>
    </xf>
    <xf numFmtId="0" fontId="0" fillId="5" borderId="21" xfId="0" applyFill="1" applyBorder="1" applyAlignment="1" applyProtection="1">
      <alignment horizontal="left" vertical="center"/>
      <protection locked="0"/>
    </xf>
    <xf numFmtId="4" fontId="34" fillId="2" borderId="5" xfId="5" applyNumberFormat="1" applyFont="1" applyFill="1" applyBorder="1" applyAlignment="1">
      <alignment horizontal="left" vertical="top"/>
    </xf>
    <xf numFmtId="4" fontId="0" fillId="0" borderId="10" xfId="0" applyNumberFormat="1" applyBorder="1" applyAlignment="1">
      <alignment horizontal="left" vertical="top"/>
    </xf>
    <xf numFmtId="4" fontId="34" fillId="2" borderId="12" xfId="5" applyNumberFormat="1" applyFont="1" applyFill="1" applyBorder="1" applyAlignment="1">
      <alignment horizontal="left" vertical="top"/>
    </xf>
    <xf numFmtId="4" fontId="0" fillId="0" borderId="13" xfId="0" applyNumberFormat="1" applyBorder="1" applyAlignment="1">
      <alignment horizontal="left" vertical="top"/>
    </xf>
    <xf numFmtId="0" fontId="0" fillId="5" borderId="9" xfId="11" applyFont="1" applyFill="1" applyBorder="1" applyAlignment="1" applyProtection="1">
      <alignment horizontal="left" vertical="center"/>
      <protection locked="0"/>
    </xf>
    <xf numFmtId="0" fontId="0" fillId="5" borderId="10" xfId="11" applyFont="1" applyFill="1" applyBorder="1" applyAlignment="1" applyProtection="1">
      <alignment horizontal="left" vertical="center"/>
      <protection locked="0"/>
    </xf>
    <xf numFmtId="0" fontId="25" fillId="0" borderId="13" xfId="11" applyFont="1" applyBorder="1"/>
    <xf numFmtId="0" fontId="0" fillId="0" borderId="5" xfId="5" applyFont="1" applyBorder="1" applyAlignment="1">
      <alignment vertical="center"/>
    </xf>
    <xf numFmtId="0" fontId="0" fillId="0" borderId="5" xfId="12" applyFont="1" applyBorder="1" applyAlignment="1" applyProtection="1">
      <alignment vertical="top" wrapText="1"/>
    </xf>
    <xf numFmtId="0" fontId="0" fillId="2" borderId="7" xfId="0" applyFill="1" applyBorder="1" applyAlignment="1">
      <alignment horizontal="left" vertical="top"/>
    </xf>
    <xf numFmtId="0" fontId="1" fillId="0" borderId="6" xfId="0" applyFont="1" applyBorder="1" applyAlignment="1">
      <alignment vertical="top"/>
    </xf>
    <xf numFmtId="0" fontId="1" fillId="0" borderId="11" xfId="0" applyFont="1" applyBorder="1" applyAlignment="1">
      <alignment vertical="top"/>
    </xf>
    <xf numFmtId="0" fontId="0" fillId="2" borderId="45" xfId="0" applyFill="1" applyBorder="1" applyAlignment="1">
      <alignment horizontal="left" vertical="top"/>
    </xf>
    <xf numFmtId="0" fontId="0" fillId="0" borderId="5" xfId="11" applyFont="1" applyBorder="1" applyAlignment="1">
      <alignment vertical="top" wrapText="1"/>
    </xf>
    <xf numFmtId="0" fontId="0" fillId="0" borderId="21" xfId="11" applyFont="1" applyBorder="1" applyAlignment="1">
      <alignment vertical="top" wrapText="1"/>
    </xf>
    <xf numFmtId="0" fontId="0" fillId="0" borderId="10" xfId="11" applyFont="1" applyBorder="1" applyAlignment="1">
      <alignment horizontal="left" vertical="top" wrapText="1"/>
    </xf>
    <xf numFmtId="0" fontId="19" fillId="0" borderId="8" xfId="11" applyFont="1" applyBorder="1" applyAlignment="1">
      <alignment vertical="top"/>
    </xf>
    <xf numFmtId="0" fontId="25" fillId="5" borderId="9" xfId="11" applyFont="1" applyFill="1" applyBorder="1" applyAlignment="1" applyProtection="1">
      <alignment horizontal="left" vertical="top"/>
      <protection locked="0"/>
    </xf>
    <xf numFmtId="0" fontId="25" fillId="5" borderId="13" xfId="11" applyFont="1" applyFill="1" applyBorder="1" applyAlignment="1" applyProtection="1">
      <alignment horizontal="left" vertical="top"/>
      <protection locked="0"/>
    </xf>
    <xf numFmtId="0" fontId="20" fillId="0" borderId="51" xfId="11" applyBorder="1"/>
    <xf numFmtId="0" fontId="52" fillId="0" borderId="5" xfId="10" applyFont="1" applyBorder="1" applyAlignment="1">
      <alignment vertical="center" wrapText="1"/>
    </xf>
    <xf numFmtId="0" fontId="38" fillId="0" borderId="0" xfId="11" applyFont="1" applyAlignment="1">
      <alignment horizontal="center" vertical="top" wrapText="1"/>
    </xf>
    <xf numFmtId="0" fontId="52" fillId="2" borderId="53" xfId="10" applyFont="1" applyFill="1" applyBorder="1" applyAlignment="1" applyProtection="1">
      <alignment horizontal="left" vertical="top" wrapText="1"/>
    </xf>
    <xf numFmtId="0" fontId="52" fillId="2" borderId="54" xfId="10" applyFont="1" applyFill="1" applyBorder="1" applyAlignment="1" applyProtection="1">
      <alignment horizontal="left" vertical="top" wrapText="1"/>
    </xf>
    <xf numFmtId="0" fontId="52" fillId="2" borderId="55" xfId="10" applyFont="1" applyFill="1" applyBorder="1" applyAlignment="1" applyProtection="1">
      <alignment horizontal="left" vertical="top" wrapText="1"/>
    </xf>
    <xf numFmtId="0" fontId="23" fillId="0" borderId="5" xfId="10" applyBorder="1" applyAlignment="1" applyProtection="1">
      <alignment vertical="top"/>
    </xf>
    <xf numFmtId="0" fontId="52" fillId="0" borderId="5" xfId="10" applyFont="1" applyBorder="1" applyAlignment="1" applyProtection="1">
      <alignment vertical="top"/>
    </xf>
    <xf numFmtId="0" fontId="52" fillId="0" borderId="10" xfId="10" applyFont="1" applyBorder="1" applyAlignment="1" applyProtection="1">
      <alignment vertical="top"/>
    </xf>
    <xf numFmtId="0" fontId="52" fillId="2" borderId="5" xfId="10" applyFont="1" applyFill="1" applyBorder="1" applyAlignment="1" applyProtection="1"/>
    <xf numFmtId="0" fontId="52" fillId="0" borderId="32" xfId="10" applyFont="1" applyBorder="1" applyAlignment="1">
      <alignment vertical="center" wrapText="1"/>
    </xf>
    <xf numFmtId="0" fontId="52" fillId="0" borderId="29" xfId="10" applyFont="1" applyBorder="1" applyAlignment="1">
      <alignment vertical="center" wrapText="1"/>
    </xf>
    <xf numFmtId="0" fontId="52" fillId="0" borderId="31" xfId="10" applyFont="1" applyBorder="1" applyAlignment="1">
      <alignment vertical="center" wrapText="1"/>
    </xf>
    <xf numFmtId="0" fontId="52" fillId="2" borderId="62" xfId="10" applyFont="1" applyFill="1" applyBorder="1" applyAlignment="1">
      <alignment horizontal="left" vertical="top"/>
    </xf>
    <xf numFmtId="0" fontId="53" fillId="2" borderId="62" xfId="0" applyFont="1" applyFill="1" applyBorder="1" applyAlignment="1">
      <alignment horizontal="left" vertical="top"/>
    </xf>
    <xf numFmtId="0" fontId="53" fillId="2" borderId="63" xfId="0" applyFont="1" applyFill="1" applyBorder="1" applyAlignment="1">
      <alignment horizontal="left" vertical="top"/>
    </xf>
    <xf numFmtId="0" fontId="52" fillId="2" borderId="5" xfId="10" applyFont="1" applyFill="1" applyBorder="1" applyAlignment="1" applyProtection="1">
      <alignment wrapText="1"/>
    </xf>
    <xf numFmtId="0" fontId="19" fillId="2" borderId="5" xfId="0" applyFont="1" applyFill="1" applyBorder="1"/>
    <xf numFmtId="0" fontId="19" fillId="2" borderId="2" xfId="0" applyFont="1" applyFill="1" applyBorder="1" applyAlignment="1">
      <alignment horizontal="left" wrapText="1"/>
    </xf>
    <xf numFmtId="0" fontId="19" fillId="2" borderId="49" xfId="0" applyFont="1" applyFill="1" applyBorder="1" applyAlignment="1">
      <alignment horizontal="left" wrapText="1"/>
    </xf>
    <xf numFmtId="0" fontId="19" fillId="2" borderId="50" xfId="0" applyFont="1" applyFill="1" applyBorder="1" applyAlignment="1">
      <alignment horizontal="left" wrapText="1"/>
    </xf>
    <xf numFmtId="0" fontId="52" fillId="2" borderId="5" xfId="10" applyFont="1" applyFill="1" applyBorder="1" applyAlignment="1" applyProtection="1">
      <alignment vertical="top" wrapText="1"/>
    </xf>
    <xf numFmtId="0" fontId="46" fillId="0" borderId="54" xfId="0" applyFont="1" applyBorder="1" applyAlignment="1">
      <alignment horizontal="left"/>
    </xf>
    <xf numFmtId="0" fontId="27" fillId="0" borderId="0" xfId="0" applyFont="1" applyAlignment="1">
      <alignment vertical="top" wrapText="1"/>
    </xf>
    <xf numFmtId="0" fontId="52" fillId="0" borderId="53" xfId="10" applyFont="1" applyBorder="1" applyAlignment="1" applyProtection="1">
      <alignment vertical="top" wrapText="1"/>
    </xf>
    <xf numFmtId="0" fontId="53" fillId="0" borderId="54" xfId="0" applyFont="1" applyBorder="1" applyAlignment="1">
      <alignment vertical="top" wrapText="1"/>
    </xf>
    <xf numFmtId="0" fontId="53" fillId="0" borderId="55" xfId="0" applyFont="1" applyBorder="1" applyAlignment="1">
      <alignment vertical="top" wrapText="1"/>
    </xf>
    <xf numFmtId="0" fontId="18" fillId="4" borderId="27" xfId="0" applyFont="1" applyFill="1" applyBorder="1" applyAlignment="1">
      <alignment horizontal="center" vertical="center"/>
    </xf>
    <xf numFmtId="0" fontId="18" fillId="4" borderId="19" xfId="0" applyFont="1" applyFill="1" applyBorder="1" applyAlignment="1">
      <alignment horizontal="center" vertical="center"/>
    </xf>
    <xf numFmtId="0" fontId="18" fillId="4" borderId="28" xfId="0" applyFont="1" applyFill="1" applyBorder="1" applyAlignment="1">
      <alignment horizontal="center" vertical="center"/>
    </xf>
    <xf numFmtId="0" fontId="19" fillId="4" borderId="25" xfId="0" applyFont="1" applyFill="1" applyBorder="1" applyAlignment="1">
      <alignment horizontal="center"/>
    </xf>
    <xf numFmtId="0" fontId="19" fillId="4" borderId="26" xfId="0" applyFont="1" applyFill="1" applyBorder="1" applyAlignment="1">
      <alignment horizontal="center"/>
    </xf>
    <xf numFmtId="0" fontId="19" fillId="4" borderId="1" xfId="0" applyFont="1" applyFill="1" applyBorder="1" applyAlignment="1">
      <alignment horizontal="center"/>
    </xf>
    <xf numFmtId="0" fontId="34" fillId="0" borderId="25" xfId="0" applyFont="1" applyBorder="1" applyAlignment="1">
      <alignment vertical="top" wrapText="1"/>
    </xf>
    <xf numFmtId="0" fontId="34" fillId="0" borderId="26" xfId="0" applyFont="1" applyBorder="1" applyAlignment="1">
      <alignment vertical="top" wrapText="1"/>
    </xf>
    <xf numFmtId="0" fontId="34" fillId="0" borderId="1" xfId="0" applyFont="1" applyBorder="1" applyAlignment="1">
      <alignment vertical="top" wrapText="1"/>
    </xf>
    <xf numFmtId="0" fontId="31" fillId="4" borderId="25" xfId="0" applyFont="1" applyFill="1" applyBorder="1" applyAlignment="1">
      <alignment horizontal="center" wrapText="1"/>
    </xf>
    <xf numFmtId="0" fontId="31" fillId="4" borderId="26" xfId="0" applyFont="1" applyFill="1" applyBorder="1" applyAlignment="1">
      <alignment horizontal="center" wrapText="1"/>
    </xf>
    <xf numFmtId="0" fontId="31" fillId="4" borderId="1" xfId="0" applyFont="1" applyFill="1" applyBorder="1" applyAlignment="1">
      <alignment horizontal="center" wrapText="1"/>
    </xf>
    <xf numFmtId="0" fontId="0" fillId="0" borderId="25" xfId="11" applyFont="1" applyBorder="1" applyAlignment="1">
      <alignment horizontal="left" vertical="top" wrapText="1"/>
    </xf>
    <xf numFmtId="0" fontId="1" fillId="0" borderId="26" xfId="11" applyFont="1" applyBorder="1" applyAlignment="1">
      <alignment horizontal="left" vertical="top" wrapText="1"/>
    </xf>
    <xf numFmtId="0" fontId="1" fillId="0" borderId="1" xfId="11" applyFont="1" applyBorder="1" applyAlignment="1">
      <alignment horizontal="left" vertical="top" wrapText="1"/>
    </xf>
    <xf numFmtId="0" fontId="0" fillId="0" borderId="25" xfId="0" applyBorder="1" applyAlignment="1">
      <alignment horizontal="left" vertical="top" wrapText="1"/>
    </xf>
    <xf numFmtId="0" fontId="1" fillId="0" borderId="26" xfId="0" applyFont="1" applyBorder="1" applyAlignment="1">
      <alignment horizontal="left" vertical="top" wrapText="1"/>
    </xf>
    <xf numFmtId="0" fontId="1" fillId="0" borderId="1" xfId="0" applyFont="1" applyBorder="1" applyAlignment="1">
      <alignment horizontal="left" vertical="top" wrapText="1"/>
    </xf>
    <xf numFmtId="0" fontId="31" fillId="4" borderId="27" xfId="10" applyFont="1" applyFill="1" applyBorder="1" applyAlignment="1" applyProtection="1">
      <alignment horizontal="center" vertical="top" wrapText="1"/>
    </xf>
    <xf numFmtId="0" fontId="31" fillId="4" borderId="19" xfId="10" applyFont="1" applyFill="1" applyBorder="1" applyAlignment="1" applyProtection="1">
      <alignment horizontal="center" vertical="top" wrapText="1"/>
    </xf>
    <xf numFmtId="0" fontId="31" fillId="4" borderId="28" xfId="10" applyFont="1" applyFill="1" applyBorder="1" applyAlignment="1" applyProtection="1">
      <alignment horizontal="center" vertical="top" wrapText="1"/>
    </xf>
    <xf numFmtId="0" fontId="34" fillId="2" borderId="27" xfId="10" applyFont="1" applyFill="1" applyBorder="1" applyAlignment="1" applyProtection="1">
      <alignment horizontal="left" vertical="top" wrapText="1"/>
    </xf>
    <xf numFmtId="0" fontId="34" fillId="2" borderId="19" xfId="10" applyFont="1" applyFill="1" applyBorder="1" applyAlignment="1" applyProtection="1">
      <alignment horizontal="left" vertical="top" wrapText="1"/>
    </xf>
    <xf numFmtId="0" fontId="34" fillId="2" borderId="28" xfId="10" applyFont="1" applyFill="1" applyBorder="1" applyAlignment="1" applyProtection="1">
      <alignment horizontal="left" vertical="top" wrapText="1"/>
    </xf>
    <xf numFmtId="0" fontId="0" fillId="4" borderId="51" xfId="0" applyFill="1" applyBorder="1" applyAlignment="1">
      <alignment horizontal="center" vertical="center"/>
    </xf>
    <xf numFmtId="0" fontId="0" fillId="4" borderId="0" xfId="0" applyFill="1" applyAlignment="1">
      <alignment horizontal="center" vertical="center"/>
    </xf>
    <xf numFmtId="0" fontId="0" fillId="4" borderId="52" xfId="0" applyFill="1" applyBorder="1" applyAlignment="1">
      <alignment horizontal="center" vertical="center"/>
    </xf>
    <xf numFmtId="0" fontId="0" fillId="4" borderId="53" xfId="0" applyFill="1" applyBorder="1" applyAlignment="1">
      <alignment horizontal="center" vertical="center"/>
    </xf>
    <xf numFmtId="0" fontId="0" fillId="4" borderId="54" xfId="0" applyFill="1" applyBorder="1" applyAlignment="1">
      <alignment horizontal="center" vertical="center"/>
    </xf>
    <xf numFmtId="0" fontId="0" fillId="4" borderId="55" xfId="0" applyFill="1" applyBorder="1" applyAlignment="1">
      <alignment horizontal="center" vertical="center"/>
    </xf>
    <xf numFmtId="0" fontId="34" fillId="2" borderId="51" xfId="10" applyFont="1" applyFill="1" applyBorder="1" applyAlignment="1" applyProtection="1">
      <alignment horizontal="left" vertical="top" wrapText="1"/>
    </xf>
    <xf numFmtId="0" fontId="34" fillId="2" borderId="0" xfId="10" applyFont="1" applyFill="1" applyBorder="1" applyAlignment="1" applyProtection="1">
      <alignment horizontal="left" vertical="top" wrapText="1"/>
    </xf>
    <xf numFmtId="0" fontId="34" fillId="2" borderId="52" xfId="10" applyFont="1" applyFill="1" applyBorder="1" applyAlignment="1" applyProtection="1">
      <alignment horizontal="left" vertical="top" wrapText="1"/>
    </xf>
    <xf numFmtId="0" fontId="27" fillId="0" borderId="19" xfId="0" applyFont="1" applyBorder="1" applyAlignment="1">
      <alignment horizontal="center"/>
    </xf>
    <xf numFmtId="0" fontId="19" fillId="4" borderId="61" xfId="0" applyFont="1" applyFill="1" applyBorder="1" applyAlignment="1">
      <alignment horizontal="center"/>
    </xf>
    <xf numFmtId="0" fontId="19" fillId="4" borderId="62" xfId="0" applyFont="1" applyFill="1" applyBorder="1" applyAlignment="1">
      <alignment horizontal="center"/>
    </xf>
    <xf numFmtId="0" fontId="19" fillId="4" borderId="63" xfId="0" applyFont="1" applyFill="1" applyBorder="1" applyAlignment="1">
      <alignment horizontal="center"/>
    </xf>
    <xf numFmtId="0" fontId="0" fillId="0" borderId="27" xfId="0" applyBorder="1" applyAlignment="1">
      <alignment vertical="top" wrapText="1"/>
    </xf>
    <xf numFmtId="0" fontId="1" fillId="0" borderId="19" xfId="0" applyFont="1" applyBorder="1" applyAlignment="1">
      <alignment vertical="top" wrapText="1"/>
    </xf>
    <xf numFmtId="0" fontId="1" fillId="0" borderId="28" xfId="0" applyFont="1" applyBorder="1" applyAlignment="1">
      <alignment vertical="top" wrapText="1"/>
    </xf>
    <xf numFmtId="0" fontId="19" fillId="4" borderId="15" xfId="0" applyFont="1" applyFill="1" applyBorder="1" applyAlignment="1">
      <alignment horizontal="center" wrapText="1"/>
    </xf>
    <xf numFmtId="0" fontId="19" fillId="4" borderId="17" xfId="0" applyFont="1" applyFill="1" applyBorder="1" applyAlignment="1">
      <alignment horizontal="center" wrapText="1"/>
    </xf>
    <xf numFmtId="0" fontId="19" fillId="4" borderId="14" xfId="0" applyFont="1" applyFill="1" applyBorder="1" applyAlignment="1">
      <alignment horizontal="center" wrapText="1"/>
    </xf>
    <xf numFmtId="0" fontId="19" fillId="4" borderId="27" xfId="0" applyFont="1" applyFill="1" applyBorder="1" applyAlignment="1">
      <alignment horizontal="center"/>
    </xf>
    <xf numFmtId="0" fontId="19" fillId="4" borderId="19" xfId="0" applyFont="1" applyFill="1" applyBorder="1" applyAlignment="1">
      <alignment horizontal="center"/>
    </xf>
    <xf numFmtId="0" fontId="19" fillId="4" borderId="28" xfId="0" applyFont="1" applyFill="1" applyBorder="1" applyAlignment="1">
      <alignment horizontal="center"/>
    </xf>
    <xf numFmtId="0" fontId="52" fillId="0" borderId="12" xfId="10" applyFont="1" applyBorder="1" applyAlignment="1" applyProtection="1">
      <alignment vertical="top"/>
    </xf>
    <xf numFmtId="0" fontId="52" fillId="0" borderId="13" xfId="10" applyFont="1" applyBorder="1" applyAlignment="1" applyProtection="1">
      <alignment vertical="top"/>
    </xf>
    <xf numFmtId="0" fontId="19" fillId="2" borderId="5" xfId="11" applyFont="1" applyFill="1" applyBorder="1" applyAlignment="1">
      <alignment vertical="top" wrapText="1"/>
    </xf>
    <xf numFmtId="0" fontId="3" fillId="2" borderId="16" xfId="11" applyFont="1" applyFill="1" applyBorder="1" applyAlignment="1">
      <alignment horizontal="left" vertical="center"/>
    </xf>
    <xf numFmtId="0" fontId="3" fillId="2" borderId="41" xfId="11" applyFont="1" applyFill="1" applyBorder="1" applyAlignment="1">
      <alignment horizontal="left" vertical="center"/>
    </xf>
    <xf numFmtId="0" fontId="19" fillId="2" borderId="27" xfId="11" applyFont="1" applyFill="1" applyBorder="1" applyAlignment="1">
      <alignment horizontal="left" vertical="top" wrapText="1"/>
    </xf>
    <xf numFmtId="0" fontId="0" fillId="2" borderId="19" xfId="11" applyFont="1" applyFill="1" applyBorder="1" applyAlignment="1">
      <alignment horizontal="left" vertical="top" wrapText="1"/>
    </xf>
    <xf numFmtId="0" fontId="0" fillId="2" borderId="59" xfId="11" applyFont="1" applyFill="1" applyBorder="1" applyAlignment="1">
      <alignment horizontal="left" vertical="top" wrapText="1"/>
    </xf>
    <xf numFmtId="0" fontId="0" fillId="2" borderId="32" xfId="11" applyFont="1" applyFill="1" applyBorder="1" applyAlignment="1">
      <alignment horizontal="left" vertical="top" wrapText="1"/>
    </xf>
    <xf numFmtId="0" fontId="0" fillId="2" borderId="29" xfId="11" applyFont="1" applyFill="1" applyBorder="1" applyAlignment="1">
      <alignment horizontal="left" vertical="top" wrapText="1"/>
    </xf>
    <xf numFmtId="0" fontId="0" fillId="2" borderId="31" xfId="11" applyFont="1" applyFill="1" applyBorder="1" applyAlignment="1">
      <alignment horizontal="left" vertical="top" wrapText="1"/>
    </xf>
    <xf numFmtId="0" fontId="0" fillId="2" borderId="16" xfId="11" applyFont="1" applyFill="1" applyBorder="1" applyAlignment="1">
      <alignment horizontal="left" vertical="top" wrapText="1"/>
    </xf>
    <xf numFmtId="0" fontId="3" fillId="2" borderId="43" xfId="11" applyFont="1" applyFill="1" applyBorder="1" applyAlignment="1">
      <alignment horizontal="left" vertical="top" wrapText="1"/>
    </xf>
    <xf numFmtId="0" fontId="36" fillId="2" borderId="7" xfId="0" applyFont="1" applyFill="1" applyBorder="1" applyAlignment="1">
      <alignment horizontal="left" vertical="center" wrapText="1"/>
    </xf>
    <xf numFmtId="0" fontId="36" fillId="2" borderId="8" xfId="0" applyFont="1" applyFill="1" applyBorder="1" applyAlignment="1">
      <alignment horizontal="left" vertical="center" wrapText="1"/>
    </xf>
    <xf numFmtId="0" fontId="36" fillId="2" borderId="58" xfId="0" applyFont="1" applyFill="1" applyBorder="1" applyAlignment="1">
      <alignment horizontal="left" vertical="center" wrapText="1"/>
    </xf>
    <xf numFmtId="0" fontId="0" fillId="2" borderId="47" xfId="11" applyFont="1" applyFill="1" applyBorder="1" applyAlignment="1">
      <alignment horizontal="left" vertical="top" wrapText="1"/>
    </xf>
    <xf numFmtId="0" fontId="1" fillId="2" borderId="34" xfId="11" applyFont="1" applyFill="1" applyBorder="1" applyAlignment="1">
      <alignment horizontal="left" vertical="top" wrapText="1"/>
    </xf>
    <xf numFmtId="0" fontId="1" fillId="2" borderId="35" xfId="11" applyFont="1" applyFill="1" applyBorder="1" applyAlignment="1">
      <alignment horizontal="left" vertical="top" wrapText="1"/>
    </xf>
    <xf numFmtId="0" fontId="31" fillId="2" borderId="2" xfId="0" applyFont="1" applyFill="1" applyBorder="1" applyAlignment="1">
      <alignment horizontal="left" vertical="top" wrapText="1"/>
    </xf>
    <xf numFmtId="0" fontId="31" fillId="2" borderId="49" xfId="0" applyFont="1" applyFill="1" applyBorder="1" applyAlignment="1">
      <alignment horizontal="left" vertical="top" wrapText="1"/>
    </xf>
    <xf numFmtId="0" fontId="31" fillId="2" borderId="50" xfId="0" applyFont="1" applyFill="1" applyBorder="1" applyAlignment="1">
      <alignment horizontal="left" vertical="top" wrapText="1"/>
    </xf>
    <xf numFmtId="0" fontId="3" fillId="2" borderId="3" xfId="11" applyFont="1" applyFill="1" applyBorder="1" applyAlignment="1">
      <alignment horizontal="left" vertical="center"/>
    </xf>
    <xf numFmtId="0" fontId="3" fillId="2" borderId="31" xfId="11" applyFont="1" applyFill="1" applyBorder="1" applyAlignment="1">
      <alignment horizontal="left" vertical="center"/>
    </xf>
    <xf numFmtId="0" fontId="3" fillId="5" borderId="33" xfId="11" applyFont="1" applyFill="1" applyBorder="1" applyAlignment="1" applyProtection="1">
      <alignment horizontal="left" vertical="center" wrapText="1"/>
      <protection locked="0"/>
    </xf>
    <xf numFmtId="0" fontId="3" fillId="5" borderId="34" xfId="11" applyFont="1" applyFill="1" applyBorder="1" applyAlignment="1" applyProtection="1">
      <alignment horizontal="left" vertical="center" wrapText="1"/>
      <protection locked="0"/>
    </xf>
    <xf numFmtId="0" fontId="3" fillId="5" borderId="35" xfId="11" applyFont="1" applyFill="1" applyBorder="1" applyAlignment="1" applyProtection="1">
      <alignment horizontal="left" vertical="center" wrapText="1"/>
      <protection locked="0"/>
    </xf>
    <xf numFmtId="0" fontId="3" fillId="5" borderId="32" xfId="11" applyFont="1" applyFill="1" applyBorder="1" applyAlignment="1" applyProtection="1">
      <alignment horizontal="left" vertical="center" wrapText="1"/>
      <protection locked="0"/>
    </xf>
    <xf numFmtId="0" fontId="3" fillId="5" borderId="29" xfId="11" applyFont="1" applyFill="1" applyBorder="1" applyAlignment="1" applyProtection="1">
      <alignment horizontal="left" vertical="center" wrapText="1"/>
      <protection locked="0"/>
    </xf>
    <xf numFmtId="0" fontId="3" fillId="5" borderId="30" xfId="11" applyFont="1" applyFill="1" applyBorder="1" applyAlignment="1" applyProtection="1">
      <alignment horizontal="left" vertical="center" wrapText="1"/>
      <protection locked="0"/>
    </xf>
    <xf numFmtId="0" fontId="3" fillId="2" borderId="3" xfId="11" applyFont="1" applyFill="1" applyBorder="1" applyAlignment="1">
      <alignment horizontal="left" vertical="center" wrapText="1"/>
    </xf>
    <xf numFmtId="0" fontId="3" fillId="2" borderId="31" xfId="11" applyFont="1" applyFill="1" applyBorder="1" applyAlignment="1">
      <alignment horizontal="left" vertical="center" wrapText="1"/>
    </xf>
    <xf numFmtId="0" fontId="0" fillId="2" borderId="3" xfId="11" applyFont="1" applyFill="1" applyBorder="1" applyAlignment="1">
      <alignment horizontal="left" vertical="top" wrapText="1"/>
    </xf>
    <xf numFmtId="166" fontId="3" fillId="5" borderId="32" xfId="11" applyNumberFormat="1" applyFont="1" applyFill="1" applyBorder="1" applyAlignment="1" applyProtection="1">
      <alignment horizontal="left" vertical="center" wrapText="1"/>
      <protection locked="0"/>
    </xf>
    <xf numFmtId="166" fontId="3" fillId="5" borderId="29" xfId="11" applyNumberFormat="1" applyFont="1" applyFill="1" applyBorder="1" applyAlignment="1" applyProtection="1">
      <alignment horizontal="left" vertical="center" wrapText="1"/>
      <protection locked="0"/>
    </xf>
    <xf numFmtId="166" fontId="3" fillId="5" borderId="30" xfId="11" applyNumberFormat="1" applyFont="1" applyFill="1" applyBorder="1" applyAlignment="1" applyProtection="1">
      <alignment horizontal="left" vertical="center" wrapText="1"/>
      <protection locked="0"/>
    </xf>
    <xf numFmtId="0" fontId="3" fillId="2" borderId="36" xfId="11" applyFont="1" applyFill="1" applyBorder="1" applyAlignment="1">
      <alignment horizontal="left" vertical="center"/>
    </xf>
    <xf numFmtId="0" fontId="3" fillId="2" borderId="37" xfId="11" applyFont="1" applyFill="1" applyBorder="1" applyAlignment="1">
      <alignment horizontal="left" vertical="center"/>
    </xf>
    <xf numFmtId="0" fontId="23" fillId="5" borderId="38" xfId="12" applyFont="1" applyFill="1" applyBorder="1" applyAlignment="1" applyProtection="1">
      <alignment horizontal="left" vertical="center" wrapText="1"/>
      <protection locked="0"/>
    </xf>
    <xf numFmtId="0" fontId="3" fillId="5" borderId="39" xfId="11" applyFont="1" applyFill="1" applyBorder="1" applyAlignment="1" applyProtection="1">
      <alignment horizontal="left" vertical="center" wrapText="1"/>
      <protection locked="0"/>
    </xf>
    <xf numFmtId="0" fontId="3" fillId="5" borderId="40" xfId="11" applyFont="1" applyFill="1" applyBorder="1" applyAlignment="1" applyProtection="1">
      <alignment horizontal="left" vertical="center" wrapText="1"/>
      <protection locked="0"/>
    </xf>
    <xf numFmtId="164" fontId="3" fillId="5" borderId="12" xfId="11" applyNumberFormat="1" applyFont="1" applyFill="1" applyBorder="1" applyAlignment="1" applyProtection="1">
      <alignment horizontal="left" vertical="center" wrapText="1"/>
      <protection locked="0"/>
    </xf>
    <xf numFmtId="164" fontId="3" fillId="5" borderId="13" xfId="11" applyNumberFormat="1" applyFont="1" applyFill="1" applyBorder="1" applyAlignment="1" applyProtection="1">
      <alignment horizontal="left" vertical="center" wrapText="1"/>
      <protection locked="0"/>
    </xf>
    <xf numFmtId="0" fontId="3" fillId="2" borderId="27" xfId="11" applyFont="1" applyFill="1" applyBorder="1" applyAlignment="1">
      <alignment horizontal="left" vertical="top" wrapText="1"/>
    </xf>
    <xf numFmtId="0" fontId="3" fillId="2" borderId="19" xfId="11" applyFont="1" applyFill="1" applyBorder="1" applyAlignment="1">
      <alignment horizontal="left" vertical="top" wrapText="1"/>
    </xf>
    <xf numFmtId="0" fontId="52" fillId="2" borderId="53" xfId="12" applyFont="1" applyFill="1" applyBorder="1" applyAlignment="1" applyProtection="1">
      <alignment horizontal="left" vertical="top" wrapText="1"/>
    </xf>
    <xf numFmtId="0" fontId="52" fillId="2" borderId="54" xfId="12" applyFont="1" applyFill="1" applyBorder="1" applyAlignment="1" applyProtection="1">
      <alignment horizontal="left" vertical="top" wrapText="1"/>
    </xf>
    <xf numFmtId="0" fontId="52" fillId="2" borderId="55" xfId="12" applyFont="1" applyFill="1" applyBorder="1" applyAlignment="1" applyProtection="1">
      <alignment horizontal="left" vertical="top" wrapText="1"/>
    </xf>
    <xf numFmtId="0" fontId="21" fillId="2" borderId="0" xfId="11" applyFont="1" applyFill="1" applyAlignment="1">
      <alignment vertical="center"/>
    </xf>
    <xf numFmtId="0" fontId="19" fillId="4" borderId="25" xfId="11" applyFont="1" applyFill="1" applyBorder="1" applyAlignment="1">
      <alignment horizontal="center" vertical="center"/>
    </xf>
    <xf numFmtId="0" fontId="19" fillId="4" borderId="26" xfId="11" applyFont="1" applyFill="1" applyBorder="1" applyAlignment="1">
      <alignment horizontal="center" vertical="center"/>
    </xf>
    <xf numFmtId="0" fontId="19" fillId="4" borderId="1" xfId="11" applyFont="1" applyFill="1" applyBorder="1" applyAlignment="1">
      <alignment horizontal="center" vertical="center"/>
    </xf>
    <xf numFmtId="0" fontId="3" fillId="2" borderId="27" xfId="11" applyFont="1" applyFill="1" applyBorder="1" applyAlignment="1">
      <alignment vertical="top" wrapText="1"/>
    </xf>
    <xf numFmtId="0" fontId="3" fillId="2" borderId="19" xfId="11" applyFont="1" applyFill="1" applyBorder="1" applyAlignment="1">
      <alignment vertical="top" wrapText="1"/>
    </xf>
    <xf numFmtId="0" fontId="3" fillId="2" borderId="28" xfId="11" applyFont="1" applyFill="1" applyBorder="1" applyAlignment="1">
      <alignment vertical="top" wrapText="1"/>
    </xf>
    <xf numFmtId="0" fontId="19" fillId="2" borderId="3" xfId="11" applyFont="1" applyFill="1" applyBorder="1" applyAlignment="1">
      <alignment vertical="top" wrapText="1"/>
    </xf>
    <xf numFmtId="0" fontId="19" fillId="2" borderId="29" xfId="11" applyFont="1" applyFill="1" applyBorder="1" applyAlignment="1">
      <alignment vertical="top" wrapText="1"/>
    </xf>
    <xf numFmtId="0" fontId="19" fillId="2" borderId="30" xfId="11" applyFont="1" applyFill="1" applyBorder="1" applyAlignment="1">
      <alignment vertical="top" wrapText="1"/>
    </xf>
    <xf numFmtId="0" fontId="3" fillId="5" borderId="5" xfId="11" applyFont="1" applyFill="1" applyBorder="1" applyAlignment="1" applyProtection="1">
      <alignment horizontal="left" vertical="center" wrapText="1"/>
      <protection locked="0"/>
    </xf>
    <xf numFmtId="0" fontId="3" fillId="5" borderId="10" xfId="11" applyFont="1" applyFill="1" applyBorder="1" applyAlignment="1" applyProtection="1">
      <alignment horizontal="left" vertical="center" wrapText="1"/>
      <protection locked="0"/>
    </xf>
    <xf numFmtId="0" fontId="3" fillId="2" borderId="5" xfId="11" applyFont="1" applyFill="1" applyBorder="1" applyAlignment="1">
      <alignment horizontal="left" vertical="center"/>
    </xf>
    <xf numFmtId="0" fontId="3" fillId="2" borderId="10" xfId="11" applyFont="1" applyFill="1" applyBorder="1" applyAlignment="1">
      <alignment horizontal="left" vertical="center"/>
    </xf>
    <xf numFmtId="0" fontId="26" fillId="2" borderId="51" xfId="11" applyFont="1" applyFill="1" applyBorder="1" applyAlignment="1">
      <alignment horizontal="center" vertical="center"/>
    </xf>
    <xf numFmtId="0" fontId="26" fillId="2" borderId="0" xfId="11" applyFont="1" applyFill="1" applyAlignment="1">
      <alignment horizontal="center" vertical="center"/>
    </xf>
    <xf numFmtId="0" fontId="26" fillId="2" borderId="52" xfId="11" applyFont="1" applyFill="1" applyBorder="1" applyAlignment="1">
      <alignment horizontal="center" vertical="center"/>
    </xf>
    <xf numFmtId="0" fontId="3" fillId="2" borderId="6" xfId="11" applyFont="1" applyFill="1" applyBorder="1" applyAlignment="1">
      <alignment horizontal="left" vertical="top" wrapText="1"/>
    </xf>
    <xf numFmtId="0" fontId="3" fillId="2" borderId="5" xfId="11" applyFont="1" applyFill="1" applyBorder="1" applyAlignment="1">
      <alignment horizontal="left" vertical="top" wrapText="1"/>
    </xf>
    <xf numFmtId="0" fontId="3" fillId="2" borderId="3" xfId="11" applyFont="1" applyFill="1" applyBorder="1" applyAlignment="1">
      <alignment horizontal="left" vertical="top" wrapText="1"/>
    </xf>
    <xf numFmtId="0" fontId="3" fillId="2" borderId="29" xfId="11" applyFont="1" applyFill="1" applyBorder="1" applyAlignment="1">
      <alignment horizontal="left" vertical="top" wrapText="1"/>
    </xf>
    <xf numFmtId="0" fontId="3" fillId="2" borderId="31" xfId="11" applyFont="1" applyFill="1" applyBorder="1" applyAlignment="1">
      <alignment horizontal="left" vertical="top" wrapText="1"/>
    </xf>
    <xf numFmtId="0" fontId="3" fillId="0" borderId="47" xfId="11" applyFont="1" applyBorder="1" applyAlignment="1">
      <alignment horizontal="left" vertical="top" wrapText="1"/>
    </xf>
    <xf numFmtId="0" fontId="3" fillId="0" borderId="34" xfId="11" applyFont="1" applyBorder="1" applyAlignment="1">
      <alignment horizontal="left" vertical="top" wrapText="1"/>
    </xf>
    <xf numFmtId="0" fontId="3" fillId="0" borderId="48" xfId="11" applyFont="1" applyBorder="1" applyAlignment="1">
      <alignment horizontal="left" vertical="top" wrapText="1"/>
    </xf>
    <xf numFmtId="0" fontId="3" fillId="5" borderId="33" xfId="11" applyFont="1" applyFill="1" applyBorder="1" applyAlignment="1" applyProtection="1">
      <alignment horizontal="left" vertical="center"/>
      <protection locked="0"/>
    </xf>
    <xf numFmtId="0" fontId="3" fillId="5" borderId="34" xfId="11" applyFont="1" applyFill="1" applyBorder="1" applyAlignment="1" applyProtection="1">
      <alignment horizontal="left" vertical="center"/>
      <protection locked="0"/>
    </xf>
    <xf numFmtId="0" fontId="3" fillId="5" borderId="35" xfId="11" applyFont="1" applyFill="1" applyBorder="1" applyAlignment="1" applyProtection="1">
      <alignment horizontal="left" vertical="center"/>
      <protection locked="0"/>
    </xf>
    <xf numFmtId="0" fontId="19" fillId="2" borderId="2" xfId="11" applyFont="1" applyFill="1" applyBorder="1" applyAlignment="1">
      <alignment horizontal="left" vertical="top"/>
    </xf>
    <xf numFmtId="0" fontId="19" fillId="2" borderId="49" xfId="11" applyFont="1" applyFill="1" applyBorder="1" applyAlignment="1">
      <alignment horizontal="left" vertical="top"/>
    </xf>
    <xf numFmtId="0" fontId="19" fillId="2" borderId="50" xfId="11" applyFont="1" applyFill="1" applyBorder="1" applyAlignment="1">
      <alignment horizontal="left" vertical="top"/>
    </xf>
    <xf numFmtId="0" fontId="3" fillId="2" borderId="3" xfId="11" applyFont="1" applyFill="1" applyBorder="1" applyAlignment="1">
      <alignment horizontal="left"/>
    </xf>
    <xf numFmtId="0" fontId="3" fillId="2" borderId="29" xfId="11" applyFont="1" applyFill="1" applyBorder="1" applyAlignment="1">
      <alignment horizontal="left"/>
    </xf>
    <xf numFmtId="0" fontId="3" fillId="2" borderId="31" xfId="11" applyFont="1" applyFill="1" applyBorder="1" applyAlignment="1">
      <alignment horizontal="left"/>
    </xf>
    <xf numFmtId="0" fontId="3" fillId="5" borderId="32" xfId="11" applyFont="1" applyFill="1" applyBorder="1" applyAlignment="1" applyProtection="1">
      <alignment horizontal="left" vertical="center"/>
      <protection locked="0"/>
    </xf>
    <xf numFmtId="0" fontId="3" fillId="5" borderId="29" xfId="11" applyFont="1" applyFill="1" applyBorder="1" applyAlignment="1" applyProtection="1">
      <alignment horizontal="left" vertical="center"/>
      <protection locked="0"/>
    </xf>
    <xf numFmtId="0" fontId="3" fillId="5" borderId="30" xfId="11" applyFont="1" applyFill="1" applyBorder="1" applyAlignment="1" applyProtection="1">
      <alignment horizontal="left" vertical="center"/>
      <protection locked="0"/>
    </xf>
    <xf numFmtId="0" fontId="3" fillId="2" borderId="23" xfId="11" applyFont="1" applyFill="1" applyBorder="1" applyAlignment="1">
      <alignment horizontal="left" vertical="top"/>
    </xf>
    <xf numFmtId="0" fontId="3" fillId="2" borderId="22" xfId="11" applyFont="1" applyFill="1" applyBorder="1" applyAlignment="1">
      <alignment horizontal="left" vertical="top"/>
    </xf>
    <xf numFmtId="0" fontId="3" fillId="2" borderId="24" xfId="11" applyFont="1" applyFill="1" applyBorder="1" applyAlignment="1">
      <alignment horizontal="left" vertical="top"/>
    </xf>
    <xf numFmtId="0" fontId="21" fillId="0" borderId="0" xfId="11" applyFont="1" applyAlignment="1">
      <alignment horizontal="center" vertical="center"/>
    </xf>
    <xf numFmtId="0" fontId="18" fillId="4" borderId="25" xfId="11" applyFont="1" applyFill="1" applyBorder="1" applyAlignment="1">
      <alignment horizontal="center" vertical="top" wrapText="1"/>
    </xf>
    <xf numFmtId="0" fontId="18" fillId="4" borderId="26" xfId="11" applyFont="1" applyFill="1" applyBorder="1" applyAlignment="1">
      <alignment horizontal="center" vertical="top" wrapText="1"/>
    </xf>
    <xf numFmtId="0" fontId="18" fillId="4" borderId="1" xfId="11" applyFont="1" applyFill="1" applyBorder="1" applyAlignment="1">
      <alignment horizontal="center" vertical="top" wrapText="1"/>
    </xf>
    <xf numFmtId="0" fontId="0" fillId="2" borderId="25" xfId="11" applyFont="1" applyFill="1" applyBorder="1" applyAlignment="1">
      <alignment horizontal="left" vertical="top" wrapText="1"/>
    </xf>
    <xf numFmtId="0" fontId="3" fillId="2" borderId="26" xfId="11" applyFont="1" applyFill="1" applyBorder="1" applyAlignment="1">
      <alignment horizontal="left" vertical="top" wrapText="1"/>
    </xf>
    <xf numFmtId="0" fontId="3" fillId="2" borderId="1" xfId="11" applyFont="1" applyFill="1" applyBorder="1" applyAlignment="1">
      <alignment horizontal="left" vertical="top" wrapText="1"/>
    </xf>
    <xf numFmtId="0" fontId="19" fillId="2" borderId="27" xfId="11" applyFont="1" applyFill="1" applyBorder="1" applyAlignment="1">
      <alignment horizontal="left" vertical="top"/>
    </xf>
    <xf numFmtId="0" fontId="19" fillId="2" borderId="19" xfId="11" applyFont="1" applyFill="1" applyBorder="1" applyAlignment="1">
      <alignment horizontal="left" vertical="top"/>
    </xf>
    <xf numFmtId="0" fontId="19" fillId="2" borderId="28" xfId="11" applyFont="1" applyFill="1" applyBorder="1" applyAlignment="1">
      <alignment horizontal="left" vertical="top"/>
    </xf>
    <xf numFmtId="0" fontId="19" fillId="2" borderId="27" xfId="11" applyFont="1" applyFill="1" applyBorder="1" applyAlignment="1">
      <alignment horizontal="left" vertical="center"/>
    </xf>
    <xf numFmtId="0" fontId="19" fillId="2" borderId="19" xfId="11" applyFont="1" applyFill="1" applyBorder="1" applyAlignment="1">
      <alignment horizontal="left" vertical="center"/>
    </xf>
    <xf numFmtId="0" fontId="19" fillId="2" borderId="28" xfId="11" applyFont="1" applyFill="1" applyBorder="1" applyAlignment="1">
      <alignment horizontal="left" vertical="center"/>
    </xf>
    <xf numFmtId="0" fontId="3" fillId="2" borderId="6" xfId="11" applyFont="1" applyFill="1" applyBorder="1" applyAlignment="1">
      <alignment horizontal="left" vertical="center" wrapText="1"/>
    </xf>
    <xf numFmtId="0" fontId="3" fillId="2" borderId="5" xfId="11" applyFont="1" applyFill="1" applyBorder="1" applyAlignment="1">
      <alignment horizontal="left" vertical="center" wrapText="1"/>
    </xf>
    <xf numFmtId="0" fontId="3" fillId="5" borderId="5" xfId="11" applyFont="1" applyFill="1" applyBorder="1" applyAlignment="1" applyProtection="1">
      <alignment horizontal="left" vertical="center"/>
      <protection locked="0"/>
    </xf>
    <xf numFmtId="0" fontId="3" fillId="5" borderId="10" xfId="11" applyFont="1" applyFill="1" applyBorder="1" applyAlignment="1" applyProtection="1">
      <alignment horizontal="left" vertical="center"/>
      <protection locked="0"/>
    </xf>
    <xf numFmtId="0" fontId="3" fillId="2" borderId="29" xfId="11" applyFont="1" applyFill="1" applyBorder="1" applyAlignment="1">
      <alignment horizontal="left" vertical="center" wrapText="1"/>
    </xf>
    <xf numFmtId="0" fontId="3" fillId="2" borderId="30" xfId="11" applyFont="1" applyFill="1" applyBorder="1" applyAlignment="1">
      <alignment horizontal="left" vertical="center" wrapText="1"/>
    </xf>
    <xf numFmtId="0" fontId="52" fillId="2" borderId="3" xfId="12" applyFont="1" applyFill="1" applyBorder="1" applyAlignment="1" applyProtection="1">
      <alignment horizontal="left" vertical="center" wrapText="1"/>
    </xf>
    <xf numFmtId="0" fontId="52" fillId="2" borderId="29" xfId="12" applyFont="1" applyFill="1" applyBorder="1" applyAlignment="1" applyProtection="1">
      <alignment horizontal="left" vertical="center" wrapText="1"/>
    </xf>
    <xf numFmtId="0" fontId="52" fillId="2" borderId="30" xfId="12" applyFont="1" applyFill="1" applyBorder="1" applyAlignment="1" applyProtection="1">
      <alignment horizontal="left" vertical="center" wrapText="1"/>
    </xf>
    <xf numFmtId="0" fontId="3" fillId="2" borderId="11" xfId="11" applyFont="1" applyFill="1" applyBorder="1" applyAlignment="1">
      <alignment horizontal="left" vertical="top" wrapText="1"/>
    </xf>
    <xf numFmtId="0" fontId="3" fillId="2" borderId="12" xfId="11" applyFont="1" applyFill="1" applyBorder="1" applyAlignment="1">
      <alignment horizontal="left" vertical="top" wrapText="1"/>
    </xf>
    <xf numFmtId="0" fontId="3" fillId="5" borderId="12" xfId="11" applyFont="1" applyFill="1" applyBorder="1" applyAlignment="1" applyProtection="1">
      <alignment horizontal="left" vertical="center"/>
      <protection locked="0"/>
    </xf>
    <xf numFmtId="0" fontId="3" fillId="5" borderId="13" xfId="11" applyFont="1" applyFill="1" applyBorder="1" applyAlignment="1" applyProtection="1">
      <alignment horizontal="left" vertical="center"/>
      <protection locked="0"/>
    </xf>
    <xf numFmtId="0" fontId="1" fillId="2" borderId="11" xfId="11" applyFont="1" applyFill="1" applyBorder="1" applyAlignment="1">
      <alignment horizontal="left" vertical="top" wrapText="1"/>
    </xf>
    <xf numFmtId="0" fontId="3" fillId="5" borderId="42" xfId="11" applyFont="1" applyFill="1" applyBorder="1" applyAlignment="1" applyProtection="1">
      <alignment horizontal="left" vertical="center" wrapText="1"/>
      <protection locked="0"/>
    </xf>
    <xf numFmtId="0" fontId="3" fillId="5" borderId="44" xfId="11" applyFont="1" applyFill="1" applyBorder="1" applyAlignment="1" applyProtection="1">
      <alignment horizontal="left" vertical="center" wrapText="1"/>
      <protection locked="0"/>
    </xf>
    <xf numFmtId="0" fontId="3" fillId="5" borderId="43" xfId="11" applyFont="1" applyFill="1" applyBorder="1" applyAlignment="1" applyProtection="1">
      <alignment horizontal="left" vertical="center" wrapText="1"/>
      <protection locked="0"/>
    </xf>
    <xf numFmtId="0" fontId="19" fillId="2" borderId="19" xfId="11" applyFont="1" applyFill="1" applyBorder="1" applyAlignment="1">
      <alignment horizontal="left" vertical="top" wrapText="1"/>
    </xf>
    <xf numFmtId="0" fontId="19" fillId="2" borderId="28" xfId="11" applyFont="1" applyFill="1" applyBorder="1" applyAlignment="1">
      <alignment horizontal="left" vertical="top" wrapText="1"/>
    </xf>
    <xf numFmtId="0" fontId="1" fillId="2" borderId="6" xfId="11" applyFont="1" applyFill="1" applyBorder="1" applyAlignment="1">
      <alignment horizontal="left" vertical="top" wrapText="1"/>
    </xf>
    <xf numFmtId="0" fontId="19" fillId="2" borderId="7" xfId="11" applyFont="1" applyFill="1" applyBorder="1" applyAlignment="1">
      <alignment horizontal="left" vertical="top" wrapText="1"/>
    </xf>
    <xf numFmtId="0" fontId="19" fillId="2" borderId="8" xfId="11" applyFont="1" applyFill="1" applyBorder="1" applyAlignment="1">
      <alignment horizontal="left" vertical="top" wrapText="1"/>
    </xf>
    <xf numFmtId="0" fontId="19" fillId="2" borderId="9" xfId="11" applyFont="1" applyFill="1" applyBorder="1" applyAlignment="1">
      <alignment horizontal="left" vertical="top" wrapText="1"/>
    </xf>
    <xf numFmtId="0" fontId="19" fillId="4" borderId="25" xfId="11" applyFont="1" applyFill="1" applyBorder="1" applyAlignment="1">
      <alignment horizontal="center" vertical="top"/>
    </xf>
    <xf numFmtId="0" fontId="19" fillId="4" borderId="26" xfId="11" applyFont="1" applyFill="1" applyBorder="1" applyAlignment="1">
      <alignment horizontal="center" vertical="top"/>
    </xf>
    <xf numFmtId="0" fontId="19" fillId="4" borderId="1" xfId="11" applyFont="1" applyFill="1" applyBorder="1" applyAlignment="1">
      <alignment horizontal="center" vertical="top"/>
    </xf>
    <xf numFmtId="0" fontId="3" fillId="2" borderId="23" xfId="11" applyFont="1" applyFill="1" applyBorder="1" applyAlignment="1">
      <alignment horizontal="left" vertical="top" wrapText="1"/>
    </xf>
    <xf numFmtId="0" fontId="3" fillId="2" borderId="22" xfId="11" applyFont="1" applyFill="1" applyBorder="1" applyAlignment="1">
      <alignment horizontal="left" vertical="top" wrapText="1"/>
    </xf>
    <xf numFmtId="0" fontId="0" fillId="5" borderId="22" xfId="11" applyFont="1" applyFill="1" applyBorder="1" applyAlignment="1" applyProtection="1">
      <alignment horizontal="left" vertical="center" wrapText="1"/>
      <protection locked="0"/>
    </xf>
    <xf numFmtId="0" fontId="3" fillId="5" borderId="22" xfId="11" applyFont="1" applyFill="1" applyBorder="1" applyAlignment="1" applyProtection="1">
      <alignment horizontal="left" vertical="center" wrapText="1"/>
      <protection locked="0"/>
    </xf>
    <xf numFmtId="0" fontId="3" fillId="5" borderId="24" xfId="11" applyFont="1" applyFill="1" applyBorder="1" applyAlignment="1" applyProtection="1">
      <alignment horizontal="left" vertical="center" wrapText="1"/>
      <protection locked="0"/>
    </xf>
    <xf numFmtId="0" fontId="3" fillId="2" borderId="3" xfId="11" applyFont="1" applyFill="1" applyBorder="1" applyAlignment="1">
      <alignment horizontal="left" vertical="top"/>
    </xf>
    <xf numFmtId="0" fontId="3" fillId="2" borderId="29" xfId="11" applyFont="1" applyFill="1" applyBorder="1" applyAlignment="1">
      <alignment horizontal="left" vertical="top"/>
    </xf>
    <xf numFmtId="0" fontId="3" fillId="2" borderId="31" xfId="11" applyFont="1" applyFill="1" applyBorder="1" applyAlignment="1">
      <alignment horizontal="left" vertical="top"/>
    </xf>
    <xf numFmtId="0" fontId="3" fillId="0" borderId="3" xfId="11" applyFont="1" applyBorder="1" applyAlignment="1">
      <alignment horizontal="left" vertical="top" wrapText="1"/>
    </xf>
    <xf numFmtId="0" fontId="3" fillId="0" borderId="29" xfId="11" applyFont="1" applyBorder="1" applyAlignment="1">
      <alignment horizontal="left" vertical="top" wrapText="1"/>
    </xf>
    <xf numFmtId="0" fontId="3" fillId="0" borderId="30" xfId="11" applyFont="1" applyBorder="1" applyAlignment="1">
      <alignment horizontal="left" vertical="top" wrapText="1"/>
    </xf>
    <xf numFmtId="0" fontId="3" fillId="2" borderId="45" xfId="11" applyFont="1" applyFill="1" applyBorder="1" applyAlignment="1">
      <alignment horizontal="left" vertical="top" wrapText="1"/>
    </xf>
    <xf numFmtId="0" fontId="3" fillId="2" borderId="21" xfId="11" applyFont="1" applyFill="1" applyBorder="1" applyAlignment="1">
      <alignment horizontal="left" vertical="top" wrapText="1"/>
    </xf>
    <xf numFmtId="0" fontId="3" fillId="5" borderId="21" xfId="11" applyFont="1" applyFill="1" applyBorder="1" applyAlignment="1" applyProtection="1">
      <alignment horizontal="left" vertical="center" wrapText="1"/>
      <protection locked="0"/>
    </xf>
    <xf numFmtId="0" fontId="3" fillId="5" borderId="46" xfId="11" applyFont="1" applyFill="1" applyBorder="1" applyAlignment="1" applyProtection="1">
      <alignment horizontal="left" vertical="center" wrapText="1"/>
      <protection locked="0"/>
    </xf>
    <xf numFmtId="0" fontId="3" fillId="5" borderId="12" xfId="11" applyFont="1" applyFill="1" applyBorder="1" applyAlignment="1" applyProtection="1">
      <alignment horizontal="left" vertical="center" wrapText="1"/>
      <protection locked="0"/>
    </xf>
    <xf numFmtId="0" fontId="3" fillId="5" borderId="13" xfId="11" applyFont="1" applyFill="1" applyBorder="1" applyAlignment="1" applyProtection="1">
      <alignment horizontal="left" vertical="center" wrapText="1"/>
      <protection locked="0"/>
    </xf>
    <xf numFmtId="0" fontId="1" fillId="2" borderId="23" xfId="11" applyFont="1" applyFill="1" applyBorder="1" applyAlignment="1">
      <alignment horizontal="left" vertical="top" wrapText="1"/>
    </xf>
    <xf numFmtId="0" fontId="1" fillId="5" borderId="22" xfId="11" applyFont="1" applyFill="1" applyBorder="1" applyAlignment="1" applyProtection="1">
      <alignment horizontal="left" vertical="center" wrapText="1"/>
      <protection locked="0"/>
    </xf>
    <xf numFmtId="0" fontId="52" fillId="0" borderId="45" xfId="10" applyFont="1" applyBorder="1" applyAlignment="1" applyProtection="1">
      <alignment horizontal="left"/>
    </xf>
    <xf numFmtId="0" fontId="52" fillId="0" borderId="21" xfId="12" applyFont="1" applyBorder="1" applyAlignment="1" applyProtection="1">
      <alignment horizontal="left"/>
    </xf>
    <xf numFmtId="0" fontId="52" fillId="0" borderId="46" xfId="12" applyFont="1" applyBorder="1" applyAlignment="1" applyProtection="1">
      <alignment horizontal="left"/>
    </xf>
    <xf numFmtId="0" fontId="3" fillId="2" borderId="24" xfId="11" applyFont="1" applyFill="1" applyBorder="1" applyAlignment="1">
      <alignment horizontal="left" vertical="top" wrapText="1"/>
    </xf>
    <xf numFmtId="0" fontId="52" fillId="2" borderId="45" xfId="10" applyFont="1" applyFill="1" applyBorder="1" applyAlignment="1" applyProtection="1">
      <alignment horizontal="left" vertical="top"/>
    </xf>
    <xf numFmtId="0" fontId="52" fillId="2" borderId="21" xfId="10" applyFont="1" applyFill="1" applyBorder="1" applyAlignment="1" applyProtection="1">
      <alignment horizontal="left" vertical="top"/>
    </xf>
    <xf numFmtId="0" fontId="52" fillId="2" borderId="46" xfId="10" applyFont="1" applyFill="1" applyBorder="1" applyAlignment="1" applyProtection="1">
      <alignment horizontal="left" vertical="top"/>
    </xf>
    <xf numFmtId="0" fontId="3" fillId="2" borderId="16" xfId="11" applyFont="1" applyFill="1" applyBorder="1" applyAlignment="1">
      <alignment horizontal="left" vertical="top" wrapText="1"/>
    </xf>
    <xf numFmtId="0" fontId="3" fillId="2" borderId="41" xfId="11" applyFont="1" applyFill="1" applyBorder="1" applyAlignment="1">
      <alignment horizontal="left" vertical="top" wrapText="1"/>
    </xf>
    <xf numFmtId="0" fontId="0" fillId="2" borderId="36" xfId="11" applyFont="1" applyFill="1" applyBorder="1" applyAlignment="1">
      <alignment horizontal="left" vertical="top"/>
    </xf>
    <xf numFmtId="0" fontId="0" fillId="2" borderId="39" xfId="11" applyFont="1" applyFill="1" applyBorder="1" applyAlignment="1">
      <alignment horizontal="left" vertical="top"/>
    </xf>
    <xf numFmtId="0" fontId="0" fillId="2" borderId="40" xfId="11" applyFont="1" applyFill="1" applyBorder="1" applyAlignment="1">
      <alignment horizontal="left" vertical="top"/>
    </xf>
    <xf numFmtId="0" fontId="0" fillId="2" borderId="43" xfId="11" applyFont="1" applyFill="1" applyBorder="1" applyAlignment="1">
      <alignment horizontal="left" vertical="top" wrapText="1"/>
    </xf>
    <xf numFmtId="0" fontId="0" fillId="2" borderId="41" xfId="11" applyFont="1" applyFill="1" applyBorder="1" applyAlignment="1">
      <alignment horizontal="left" vertical="top" wrapText="1"/>
    </xf>
    <xf numFmtId="0" fontId="52" fillId="0" borderId="51" xfId="12" applyFont="1" applyBorder="1" applyProtection="1"/>
    <xf numFmtId="0" fontId="52" fillId="0" borderId="0" xfId="12" applyFont="1" applyBorder="1" applyProtection="1"/>
    <xf numFmtId="0" fontId="52" fillId="0" borderId="52" xfId="12" applyFont="1" applyBorder="1" applyProtection="1"/>
    <xf numFmtId="0" fontId="3" fillId="4" borderId="26" xfId="11" applyFont="1" applyFill="1" applyBorder="1" applyAlignment="1">
      <alignment horizontal="center" vertical="center"/>
    </xf>
    <xf numFmtId="0" fontId="3" fillId="4" borderId="1" xfId="11" applyFont="1" applyFill="1" applyBorder="1" applyAlignment="1">
      <alignment horizontal="center" vertical="center"/>
    </xf>
    <xf numFmtId="0" fontId="0" fillId="5" borderId="12" xfId="11" applyFont="1" applyFill="1" applyBorder="1" applyAlignment="1" applyProtection="1">
      <alignment horizontal="left" vertical="top" wrapText="1"/>
      <protection locked="0"/>
    </xf>
    <xf numFmtId="0" fontId="3" fillId="5" borderId="12" xfId="11" applyFont="1" applyFill="1" applyBorder="1" applyAlignment="1" applyProtection="1">
      <alignment horizontal="left" vertical="top" wrapText="1"/>
      <protection locked="0"/>
    </xf>
    <xf numFmtId="0" fontId="3" fillId="5" borderId="13" xfId="11" applyFont="1" applyFill="1" applyBorder="1" applyAlignment="1" applyProtection="1">
      <alignment horizontal="left" vertical="top" wrapText="1"/>
      <protection locked="0"/>
    </xf>
    <xf numFmtId="0" fontId="0" fillId="2" borderId="51" xfId="11" applyFont="1" applyFill="1" applyBorder="1" applyAlignment="1">
      <alignment horizontal="left" vertical="top" wrapText="1"/>
    </xf>
    <xf numFmtId="0" fontId="3" fillId="2" borderId="0" xfId="11" applyFont="1" applyFill="1" applyAlignment="1">
      <alignment horizontal="left" vertical="top" wrapText="1"/>
    </xf>
    <xf numFmtId="0" fontId="3" fillId="2" borderId="52" xfId="11" applyFont="1" applyFill="1" applyBorder="1" applyAlignment="1">
      <alignment horizontal="left" vertical="top" wrapText="1"/>
    </xf>
    <xf numFmtId="0" fontId="3" fillId="2" borderId="6" xfId="11" applyFont="1" applyFill="1" applyBorder="1" applyAlignment="1">
      <alignment horizontal="left" vertical="top"/>
    </xf>
    <xf numFmtId="0" fontId="3" fillId="2" borderId="5" xfId="11" applyFont="1" applyFill="1" applyBorder="1" applyAlignment="1">
      <alignment horizontal="left" vertical="top"/>
    </xf>
    <xf numFmtId="164" fontId="2" fillId="5" borderId="5" xfId="11" applyNumberFormat="1" applyFont="1" applyFill="1" applyBorder="1" applyAlignment="1" applyProtection="1">
      <alignment horizontal="left" vertical="center" wrapText="1"/>
      <protection locked="0"/>
    </xf>
    <xf numFmtId="164" fontId="3" fillId="5" borderId="5" xfId="11" applyNumberFormat="1" applyFont="1" applyFill="1" applyBorder="1" applyAlignment="1" applyProtection="1">
      <alignment horizontal="left" vertical="center" wrapText="1"/>
      <protection locked="0"/>
    </xf>
    <xf numFmtId="164" fontId="3" fillId="5" borderId="10" xfId="11" applyNumberFormat="1" applyFont="1" applyFill="1" applyBorder="1" applyAlignment="1" applyProtection="1">
      <alignment horizontal="left" vertical="center" wrapText="1"/>
      <protection locked="0"/>
    </xf>
    <xf numFmtId="0" fontId="19" fillId="4" borderId="27" xfId="11" applyFont="1" applyFill="1" applyBorder="1" applyAlignment="1">
      <alignment horizontal="center" vertical="top"/>
    </xf>
    <xf numFmtId="0" fontId="19" fillId="4" borderId="19" xfId="11" applyFont="1" applyFill="1" applyBorder="1" applyAlignment="1">
      <alignment horizontal="center" vertical="top"/>
    </xf>
    <xf numFmtId="0" fontId="19" fillId="4" borderId="28" xfId="11" applyFont="1" applyFill="1" applyBorder="1" applyAlignment="1">
      <alignment horizontal="center" vertical="top"/>
    </xf>
    <xf numFmtId="0" fontId="34" fillId="2" borderId="47" xfId="0" applyFont="1" applyFill="1" applyBorder="1" applyAlignment="1">
      <alignment horizontal="left" vertical="top" wrapText="1"/>
    </xf>
    <xf numFmtId="0" fontId="34" fillId="2" borderId="34" xfId="0" applyFont="1" applyFill="1" applyBorder="1" applyAlignment="1">
      <alignment horizontal="left" vertical="top" wrapText="1"/>
    </xf>
    <xf numFmtId="0" fontId="34" fillId="2" borderId="48" xfId="0" applyFont="1" applyFill="1" applyBorder="1" applyAlignment="1">
      <alignment horizontal="left" vertical="top" wrapText="1"/>
    </xf>
    <xf numFmtId="0" fontId="34" fillId="2" borderId="3" xfId="0" applyFont="1" applyFill="1" applyBorder="1" applyAlignment="1">
      <alignment horizontal="left" vertical="top" wrapText="1"/>
    </xf>
    <xf numFmtId="0" fontId="34" fillId="2" borderId="29" xfId="0" applyFont="1" applyFill="1" applyBorder="1" applyAlignment="1">
      <alignment horizontal="left" vertical="top" wrapText="1"/>
    </xf>
    <xf numFmtId="0" fontId="34" fillId="2" borderId="31" xfId="0" applyFont="1" applyFill="1" applyBorder="1" applyAlignment="1">
      <alignment horizontal="left" vertical="top" wrapText="1"/>
    </xf>
    <xf numFmtId="0" fontId="34" fillId="2" borderId="16" xfId="0" applyFont="1" applyFill="1" applyBorder="1" applyAlignment="1">
      <alignment horizontal="left" vertical="top" wrapText="1"/>
    </xf>
    <xf numFmtId="0" fontId="34" fillId="2" borderId="43" xfId="0" applyFont="1" applyFill="1" applyBorder="1" applyAlignment="1">
      <alignment horizontal="left" vertical="top" wrapText="1"/>
    </xf>
    <xf numFmtId="0" fontId="34" fillId="2" borderId="41" xfId="0" applyFont="1" applyFill="1" applyBorder="1" applyAlignment="1">
      <alignment horizontal="left" vertical="top" wrapText="1"/>
    </xf>
    <xf numFmtId="0" fontId="3" fillId="2" borderId="36" xfId="11" applyFont="1" applyFill="1" applyBorder="1" applyAlignment="1">
      <alignment horizontal="left" vertical="top" wrapText="1"/>
    </xf>
    <xf numFmtId="0" fontId="3" fillId="2" borderId="39" xfId="11" applyFont="1" applyFill="1" applyBorder="1" applyAlignment="1">
      <alignment horizontal="left" vertical="top" wrapText="1"/>
    </xf>
    <xf numFmtId="0" fontId="0" fillId="2" borderId="36" xfId="11" applyFont="1" applyFill="1" applyBorder="1" applyAlignment="1">
      <alignment horizontal="left" vertical="top" wrapText="1"/>
    </xf>
    <xf numFmtId="0" fontId="19" fillId="0" borderId="53" xfId="11" applyFont="1" applyBorder="1" applyAlignment="1">
      <alignment horizontal="left" vertical="top" wrapText="1"/>
    </xf>
    <xf numFmtId="0" fontId="19" fillId="0" borderId="54" xfId="11" applyFont="1" applyBorder="1" applyAlignment="1">
      <alignment horizontal="left" vertical="top" wrapText="1"/>
    </xf>
    <xf numFmtId="0" fontId="19" fillId="2" borderId="51" xfId="11" applyFont="1" applyFill="1" applyBorder="1" applyAlignment="1">
      <alignment horizontal="left" vertical="top"/>
    </xf>
    <xf numFmtId="0" fontId="19" fillId="2" borderId="0" xfId="11" applyFont="1" applyFill="1" applyAlignment="1">
      <alignment horizontal="left" vertical="top"/>
    </xf>
    <xf numFmtId="0" fontId="3" fillId="2" borderId="36" xfId="11" applyFont="1" applyFill="1" applyBorder="1" applyAlignment="1">
      <alignment horizontal="left" vertical="top"/>
    </xf>
    <xf numFmtId="0" fontId="3" fillId="2" borderId="39" xfId="11" applyFont="1" applyFill="1" applyBorder="1" applyAlignment="1">
      <alignment horizontal="left" vertical="top"/>
    </xf>
    <xf numFmtId="0" fontId="24" fillId="2" borderId="6" xfId="11" applyFont="1" applyFill="1" applyBorder="1" applyAlignment="1">
      <alignment horizontal="left" vertical="top"/>
    </xf>
    <xf numFmtId="0" fontId="24" fillId="2" borderId="5" xfId="11" applyFont="1" applyFill="1" applyBorder="1" applyAlignment="1">
      <alignment horizontal="left" vertical="top"/>
    </xf>
    <xf numFmtId="0" fontId="19" fillId="2" borderId="2" xfId="11" applyFont="1" applyFill="1" applyBorder="1" applyAlignment="1">
      <alignment horizontal="left" vertical="top" wrapText="1"/>
    </xf>
    <xf numFmtId="0" fontId="19" fillId="2" borderId="49" xfId="11" applyFont="1" applyFill="1" applyBorder="1" applyAlignment="1">
      <alignment horizontal="left" vertical="top" wrapText="1"/>
    </xf>
    <xf numFmtId="0" fontId="19" fillId="2" borderId="50" xfId="11" applyFont="1" applyFill="1" applyBorder="1" applyAlignment="1">
      <alignment horizontal="left" vertical="top" wrapText="1"/>
    </xf>
    <xf numFmtId="0" fontId="23" fillId="2" borderId="43" xfId="10" applyFill="1" applyBorder="1" applyAlignment="1">
      <alignment horizontal="left" vertical="top" wrapText="1"/>
    </xf>
    <xf numFmtId="0" fontId="23" fillId="2" borderId="44" xfId="10" applyFill="1" applyBorder="1" applyAlignment="1">
      <alignment horizontal="left" vertical="top" wrapText="1"/>
    </xf>
    <xf numFmtId="0" fontId="0" fillId="2" borderId="54" xfId="11" applyFont="1" applyFill="1" applyBorder="1" applyAlignment="1">
      <alignment horizontal="left" vertical="top" wrapText="1"/>
    </xf>
    <xf numFmtId="0" fontId="21" fillId="2" borderId="0" xfId="11" applyFont="1" applyFill="1" applyAlignment="1">
      <alignment horizontal="center" vertical="center"/>
    </xf>
    <xf numFmtId="0" fontId="21" fillId="2" borderId="26" xfId="11" applyFont="1" applyFill="1" applyBorder="1" applyAlignment="1">
      <alignment horizontal="left" vertical="top"/>
    </xf>
    <xf numFmtId="0" fontId="19" fillId="4" borderId="2" xfId="11" applyFont="1" applyFill="1" applyBorder="1" applyAlignment="1">
      <alignment horizontal="center" vertical="top"/>
    </xf>
    <xf numFmtId="0" fontId="19" fillId="4" borderId="49" xfId="11" applyFont="1" applyFill="1" applyBorder="1" applyAlignment="1">
      <alignment horizontal="center" vertical="top"/>
    </xf>
    <xf numFmtId="0" fontId="19" fillId="4" borderId="50" xfId="11" applyFont="1" applyFill="1" applyBorder="1" applyAlignment="1">
      <alignment horizontal="center" vertical="top"/>
    </xf>
    <xf numFmtId="0" fontId="0" fillId="2" borderId="36" xfId="11" applyFont="1" applyFill="1" applyBorder="1" applyAlignment="1">
      <alignment vertical="top" wrapText="1"/>
    </xf>
    <xf numFmtId="0" fontId="3" fillId="2" borderId="39" xfId="11" applyFont="1" applyFill="1" applyBorder="1" applyAlignment="1">
      <alignment vertical="top" wrapText="1"/>
    </xf>
    <xf numFmtId="0" fontId="3" fillId="2" borderId="40" xfId="11" applyFont="1" applyFill="1" applyBorder="1" applyAlignment="1">
      <alignment vertical="top" wrapText="1"/>
    </xf>
    <xf numFmtId="0" fontId="2" fillId="2" borderId="3" xfId="11" applyFont="1" applyFill="1" applyBorder="1" applyAlignment="1">
      <alignment horizontal="left" vertical="center" wrapText="1"/>
    </xf>
    <xf numFmtId="0" fontId="0" fillId="0" borderId="32" xfId="11" quotePrefix="1" applyFont="1" applyBorder="1" applyAlignment="1">
      <alignment horizontal="left" vertical="center" wrapText="1"/>
    </xf>
    <xf numFmtId="0" fontId="3" fillId="0" borderId="29" xfId="11" applyFont="1" applyBorder="1" applyAlignment="1">
      <alignment horizontal="left" vertical="center" wrapText="1"/>
    </xf>
    <xf numFmtId="0" fontId="3" fillId="0" borderId="30" xfId="11" applyFont="1" applyBorder="1" applyAlignment="1">
      <alignment horizontal="left" vertical="center" wrapText="1"/>
    </xf>
    <xf numFmtId="0" fontId="3" fillId="2" borderId="16" xfId="11" applyFont="1" applyFill="1" applyBorder="1" applyAlignment="1">
      <alignment horizontal="left" vertical="center" wrapText="1"/>
    </xf>
    <xf numFmtId="0" fontId="3" fillId="2" borderId="41" xfId="11" applyFont="1" applyFill="1" applyBorder="1" applyAlignment="1">
      <alignment horizontal="left" vertical="center" wrapText="1"/>
    </xf>
    <xf numFmtId="0" fontId="0" fillId="0" borderId="42" xfId="11" quotePrefix="1" applyFont="1" applyBorder="1" applyAlignment="1">
      <alignment horizontal="left" vertical="center" wrapText="1"/>
    </xf>
    <xf numFmtId="0" fontId="3" fillId="0" borderId="43" xfId="11" applyFont="1" applyBorder="1" applyAlignment="1">
      <alignment horizontal="left" vertical="center" wrapText="1"/>
    </xf>
    <xf numFmtId="0" fontId="3" fillId="0" borderId="44" xfId="11" applyFont="1" applyBorder="1" applyAlignment="1">
      <alignment horizontal="left" vertical="center" wrapText="1"/>
    </xf>
    <xf numFmtId="0" fontId="0" fillId="2" borderId="51" xfId="11" applyFont="1" applyFill="1" applyBorder="1" applyAlignment="1">
      <alignment horizontal="left" wrapText="1"/>
    </xf>
    <xf numFmtId="0" fontId="3" fillId="2" borderId="0" xfId="11" applyFont="1" applyFill="1" applyAlignment="1">
      <alignment horizontal="left" wrapText="1"/>
    </xf>
    <xf numFmtId="0" fontId="3" fillId="2" borderId="52" xfId="11" applyFont="1" applyFill="1" applyBorder="1" applyAlignment="1">
      <alignment horizontal="left" wrapText="1"/>
    </xf>
    <xf numFmtId="0" fontId="1" fillId="2" borderId="11" xfId="0" applyFont="1" applyFill="1" applyBorder="1" applyAlignment="1">
      <alignment horizontal="left" vertical="top" wrapText="1"/>
    </xf>
    <xf numFmtId="0" fontId="1" fillId="2" borderId="12" xfId="0" applyFont="1" applyFill="1" applyBorder="1" applyAlignment="1">
      <alignment horizontal="left" vertical="top"/>
    </xf>
    <xf numFmtId="0" fontId="21" fillId="0" borderId="54" xfId="0" applyFont="1" applyBorder="1"/>
    <xf numFmtId="0" fontId="19" fillId="4" borderId="15" xfId="0" applyFont="1" applyFill="1" applyBorder="1" applyAlignment="1">
      <alignment horizontal="center" vertical="center"/>
    </xf>
    <xf numFmtId="0" fontId="19" fillId="4" borderId="17" xfId="0" applyFont="1" applyFill="1" applyBorder="1" applyAlignment="1">
      <alignment horizontal="center" vertical="center"/>
    </xf>
    <xf numFmtId="0" fontId="19" fillId="4" borderId="14" xfId="0" applyFont="1" applyFill="1" applyBorder="1" applyAlignment="1">
      <alignment horizontal="center" vertical="center"/>
    </xf>
    <xf numFmtId="0" fontId="1" fillId="2" borderId="7" xfId="0" applyFont="1" applyFill="1" applyBorder="1" applyAlignment="1">
      <alignment horizontal="left"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11" xfId="0" applyFont="1" applyFill="1" applyBorder="1"/>
    <xf numFmtId="0" fontId="1" fillId="2" borderId="12" xfId="0" applyFont="1" applyFill="1" applyBorder="1"/>
    <xf numFmtId="0" fontId="1" fillId="2" borderId="13" xfId="0" applyFont="1" applyFill="1" applyBorder="1"/>
    <xf numFmtId="0" fontId="1" fillId="2" borderId="6" xfId="0" applyFont="1" applyFill="1" applyBorder="1" applyAlignment="1">
      <alignment vertical="center" wrapText="1"/>
    </xf>
    <xf numFmtId="0" fontId="1" fillId="2" borderId="5"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top"/>
    </xf>
    <xf numFmtId="0" fontId="1" fillId="2" borderId="12" xfId="0" applyFont="1" applyFill="1" applyBorder="1" applyAlignment="1">
      <alignment vertical="top"/>
    </xf>
    <xf numFmtId="44" fontId="1" fillId="5" borderId="12" xfId="13" applyFont="1" applyFill="1" applyBorder="1" applyAlignment="1" applyProtection="1">
      <alignment vertical="center"/>
      <protection locked="0"/>
    </xf>
    <xf numFmtId="44" fontId="1" fillId="5" borderId="13" xfId="13" applyFont="1" applyFill="1" applyBorder="1" applyAlignment="1" applyProtection="1">
      <alignment vertical="center"/>
      <protection locked="0"/>
    </xf>
    <xf numFmtId="0" fontId="19" fillId="4" borderId="15" xfId="0" applyFont="1" applyFill="1" applyBorder="1" applyAlignment="1">
      <alignment horizontal="center"/>
    </xf>
    <xf numFmtId="0" fontId="19" fillId="4" borderId="17" xfId="0" applyFont="1" applyFill="1" applyBorder="1" applyAlignment="1">
      <alignment horizontal="center"/>
    </xf>
    <xf numFmtId="0" fontId="19" fillId="4" borderId="14" xfId="0" applyFont="1" applyFill="1" applyBorder="1" applyAlignment="1">
      <alignment horizontal="center"/>
    </xf>
    <xf numFmtId="0" fontId="19" fillId="2" borderId="11" xfId="0" applyFont="1" applyFill="1" applyBorder="1" applyAlignment="1">
      <alignment vertical="center" wrapText="1"/>
    </xf>
    <xf numFmtId="0" fontId="19" fillId="2" borderId="12" xfId="0" applyFont="1" applyFill="1" applyBorder="1" applyAlignment="1">
      <alignment vertical="center" wrapText="1"/>
    </xf>
    <xf numFmtId="44" fontId="1" fillId="5" borderId="12" xfId="13" applyFont="1" applyFill="1" applyBorder="1" applyAlignment="1" applyProtection="1">
      <alignment horizontal="left" vertical="center" wrapText="1"/>
      <protection locked="0"/>
    </xf>
    <xf numFmtId="44" fontId="1" fillId="5" borderId="13" xfId="13" applyFont="1" applyFill="1" applyBorder="1" applyAlignment="1" applyProtection="1">
      <alignment horizontal="left" vertical="center" wrapText="1"/>
      <protection locked="0"/>
    </xf>
    <xf numFmtId="0" fontId="21" fillId="0" borderId="19" xfId="0" applyFont="1" applyBorder="1"/>
    <xf numFmtId="165" fontId="19" fillId="2" borderId="8" xfId="0" applyNumberFormat="1" applyFont="1" applyFill="1" applyBorder="1" applyAlignment="1">
      <alignment horizontal="right"/>
    </xf>
    <xf numFmtId="165" fontId="19" fillId="2" borderId="9" xfId="0" applyNumberFormat="1" applyFont="1" applyFill="1" applyBorder="1" applyAlignment="1">
      <alignment horizontal="right"/>
    </xf>
    <xf numFmtId="0" fontId="19" fillId="2" borderId="6" xfId="0" applyFont="1" applyFill="1" applyBorder="1"/>
    <xf numFmtId="165" fontId="19" fillId="0" borderId="5" xfId="13" applyNumberFormat="1" applyFont="1" applyFill="1" applyBorder="1" applyAlignment="1" applyProtection="1">
      <alignment horizontal="right"/>
    </xf>
    <xf numFmtId="165" fontId="19" fillId="0" borderId="10" xfId="13" applyNumberFormat="1" applyFont="1" applyFill="1" applyBorder="1" applyAlignment="1" applyProtection="1">
      <alignment horizontal="right"/>
    </xf>
    <xf numFmtId="0" fontId="19" fillId="2" borderId="7" xfId="0" applyFont="1" applyFill="1" applyBorder="1" applyAlignment="1">
      <alignment horizontal="left" wrapText="1"/>
    </xf>
    <xf numFmtId="0" fontId="19" fillId="2" borderId="8" xfId="0" applyFont="1" applyFill="1" applyBorder="1" applyAlignment="1">
      <alignment horizontal="left" wrapText="1"/>
    </xf>
    <xf numFmtId="0" fontId="19" fillId="2" borderId="15" xfId="0" applyFont="1" applyFill="1" applyBorder="1" applyAlignment="1">
      <alignment vertical="center" wrapText="1"/>
    </xf>
    <xf numFmtId="0" fontId="19" fillId="2" borderId="17" xfId="0" applyFont="1" applyFill="1" applyBorder="1" applyAlignment="1">
      <alignment vertical="center" wrapText="1"/>
    </xf>
    <xf numFmtId="0" fontId="19" fillId="2" borderId="14" xfId="0" applyFont="1" applyFill="1" applyBorder="1" applyAlignment="1">
      <alignment vertical="center" wrapText="1"/>
    </xf>
    <xf numFmtId="0" fontId="19" fillId="2" borderId="7" xfId="0" applyFont="1" applyFill="1" applyBorder="1"/>
    <xf numFmtId="0" fontId="19" fillId="2" borderId="8" xfId="0" applyFont="1" applyFill="1" applyBorder="1"/>
    <xf numFmtId="0" fontId="19" fillId="2" borderId="9" xfId="0" applyFont="1" applyFill="1" applyBorder="1"/>
    <xf numFmtId="0" fontId="19" fillId="2" borderId="11" xfId="0" applyFont="1" applyFill="1" applyBorder="1" applyAlignment="1">
      <alignment horizontal="left"/>
    </xf>
    <xf numFmtId="0" fontId="19" fillId="2" borderId="12" xfId="0" applyFont="1" applyFill="1" applyBorder="1" applyAlignment="1">
      <alignment horizontal="left"/>
    </xf>
    <xf numFmtId="165" fontId="1" fillId="2" borderId="12" xfId="13" applyNumberFormat="1" applyFont="1" applyFill="1" applyBorder="1" applyAlignment="1" applyProtection="1">
      <alignment horizontal="right" vertical="center"/>
    </xf>
    <xf numFmtId="165" fontId="1" fillId="2" borderId="13" xfId="13" applyNumberFormat="1" applyFont="1" applyFill="1" applyBorder="1" applyAlignment="1" applyProtection="1">
      <alignment horizontal="right" vertical="center"/>
    </xf>
    <xf numFmtId="0" fontId="21" fillId="0" borderId="26" xfId="0" applyFont="1" applyBorder="1"/>
    <xf numFmtId="165" fontId="1" fillId="5" borderId="5" xfId="13" applyNumberFormat="1" applyFont="1" applyFill="1" applyBorder="1" applyAlignment="1" applyProtection="1">
      <alignment horizontal="right" vertical="center"/>
      <protection locked="0"/>
    </xf>
    <xf numFmtId="165" fontId="1" fillId="5" borderId="10" xfId="13" applyNumberFormat="1" applyFont="1" applyFill="1" applyBorder="1" applyAlignment="1" applyProtection="1">
      <alignment horizontal="right" vertical="center"/>
      <protection locked="0"/>
    </xf>
    <xf numFmtId="0" fontId="1" fillId="2" borderId="6" xfId="0" applyFont="1" applyFill="1" applyBorder="1" applyAlignment="1">
      <alignment horizontal="left" vertical="top"/>
    </xf>
    <xf numFmtId="0" fontId="1" fillId="2" borderId="5" xfId="0" applyFont="1" applyFill="1" applyBorder="1" applyAlignment="1">
      <alignment horizontal="left" vertical="top"/>
    </xf>
    <xf numFmtId="0" fontId="19" fillId="2" borderId="11" xfId="0" applyFont="1" applyFill="1" applyBorder="1" applyAlignment="1">
      <alignment horizontal="left" vertical="center"/>
    </xf>
    <xf numFmtId="0" fontId="19" fillId="2" borderId="12" xfId="0" applyFont="1" applyFill="1" applyBorder="1" applyAlignment="1">
      <alignment horizontal="left" vertical="center"/>
    </xf>
    <xf numFmtId="0" fontId="19" fillId="2" borderId="7" xfId="0" applyFont="1" applyFill="1" applyBorder="1" applyAlignment="1">
      <alignment horizontal="left"/>
    </xf>
    <xf numFmtId="0" fontId="19" fillId="2" borderId="8" xfId="0" applyFont="1" applyFill="1" applyBorder="1" applyAlignment="1">
      <alignment horizontal="left"/>
    </xf>
    <xf numFmtId="0" fontId="19" fillId="2" borderId="9" xfId="0" applyFont="1" applyFill="1" applyBorder="1" applyAlignment="1">
      <alignment horizontal="left"/>
    </xf>
    <xf numFmtId="0" fontId="40" fillId="2" borderId="11" xfId="0" applyFont="1" applyFill="1" applyBorder="1" applyAlignment="1">
      <alignment horizontal="left" vertical="center" wrapText="1"/>
    </xf>
    <xf numFmtId="0" fontId="41" fillId="2" borderId="12" xfId="0" applyFont="1" applyFill="1" applyBorder="1" applyAlignment="1">
      <alignment horizontal="left" vertical="center" wrapText="1"/>
    </xf>
    <xf numFmtId="0" fontId="1" fillId="5" borderId="12" xfId="0" applyFont="1" applyFill="1" applyBorder="1" applyAlignment="1" applyProtection="1">
      <alignment horizontal="left" vertical="center" wrapText="1"/>
      <protection locked="0"/>
    </xf>
    <xf numFmtId="0" fontId="1" fillId="5" borderId="13" xfId="0" applyFont="1" applyFill="1" applyBorder="1" applyAlignment="1" applyProtection="1">
      <alignment horizontal="left" vertical="center" wrapText="1"/>
      <protection locked="0"/>
    </xf>
    <xf numFmtId="0" fontId="0" fillId="2" borderId="27" xfId="0" applyFill="1" applyBorder="1" applyAlignment="1">
      <alignment vertical="top" wrapText="1"/>
    </xf>
    <xf numFmtId="0" fontId="1" fillId="2" borderId="19" xfId="0" applyFont="1" applyFill="1" applyBorder="1" applyAlignment="1">
      <alignment vertical="top" wrapText="1"/>
    </xf>
    <xf numFmtId="0" fontId="1" fillId="2" borderId="28" xfId="0" applyFont="1" applyFill="1" applyBorder="1" applyAlignment="1">
      <alignment vertical="top" wrapText="1"/>
    </xf>
    <xf numFmtId="0" fontId="1" fillId="2" borderId="25" xfId="0" applyFont="1" applyFill="1" applyBorder="1" applyAlignment="1">
      <alignment vertical="top" wrapText="1"/>
    </xf>
    <xf numFmtId="0" fontId="1" fillId="2" borderId="26" xfId="0" applyFont="1" applyFill="1" applyBorder="1" applyAlignment="1">
      <alignment vertical="top" wrapText="1"/>
    </xf>
    <xf numFmtId="0" fontId="1" fillId="2" borderId="1" xfId="0" applyFont="1" applyFill="1" applyBorder="1" applyAlignment="1">
      <alignment vertical="top" wrapText="1"/>
    </xf>
    <xf numFmtId="0" fontId="19" fillId="4" borderId="25" xfId="0" applyFont="1" applyFill="1" applyBorder="1" applyAlignment="1">
      <alignment horizontal="center" vertical="center"/>
    </xf>
    <xf numFmtId="0" fontId="19" fillId="4" borderId="26" xfId="0" applyFont="1" applyFill="1" applyBorder="1" applyAlignment="1">
      <alignment horizontal="center" vertical="center"/>
    </xf>
    <xf numFmtId="0" fontId="19" fillId="4" borderId="1" xfId="0" applyFont="1" applyFill="1" applyBorder="1" applyAlignment="1">
      <alignment horizontal="center" vertical="center"/>
    </xf>
    <xf numFmtId="0" fontId="1" fillId="2" borderId="7" xfId="12" applyFont="1" applyFill="1" applyBorder="1" applyAlignment="1" applyProtection="1">
      <alignment horizontal="left" vertical="top" wrapText="1"/>
    </xf>
    <xf numFmtId="0" fontId="1" fillId="2" borderId="8" xfId="12" applyFont="1" applyFill="1" applyBorder="1" applyAlignment="1" applyProtection="1">
      <alignment horizontal="left" vertical="top" wrapText="1"/>
    </xf>
    <xf numFmtId="0" fontId="19" fillId="2" borderId="7" xfId="0" applyFont="1" applyFill="1" applyBorder="1" applyAlignment="1">
      <alignment horizontal="left" vertical="center"/>
    </xf>
    <xf numFmtId="0" fontId="19" fillId="2" borderId="8" xfId="0" applyFont="1" applyFill="1" applyBorder="1" applyAlignment="1">
      <alignment horizontal="left" vertical="center"/>
    </xf>
    <xf numFmtId="0" fontId="27" fillId="2" borderId="0" xfId="11" applyFont="1" applyFill="1" applyAlignment="1">
      <alignment horizontal="center"/>
    </xf>
    <xf numFmtId="0" fontId="21" fillId="0" borderId="54" xfId="11" applyFont="1" applyBorder="1" applyAlignment="1">
      <alignment horizontal="center"/>
    </xf>
    <xf numFmtId="0" fontId="19" fillId="4" borderId="26" xfId="11" applyFont="1" applyFill="1" applyBorder="1" applyAlignment="1">
      <alignment horizontal="center" vertical="top" wrapText="1"/>
    </xf>
    <xf numFmtId="0" fontId="23" fillId="2" borderId="53" xfId="12" applyFont="1" applyFill="1" applyBorder="1" applyAlignment="1" applyProtection="1">
      <alignment horizontal="left" vertical="top"/>
    </xf>
    <xf numFmtId="0" fontId="23" fillId="2" borderId="54" xfId="12" applyFont="1" applyFill="1" applyBorder="1" applyAlignment="1" applyProtection="1">
      <alignment horizontal="left" vertical="top"/>
    </xf>
    <xf numFmtId="0" fontId="0" fillId="2" borderId="6" xfId="0" applyFill="1" applyBorder="1" applyAlignment="1">
      <alignment vertical="top" wrapText="1"/>
    </xf>
    <xf numFmtId="0" fontId="0" fillId="2" borderId="5" xfId="0" applyFill="1" applyBorder="1" applyAlignment="1">
      <alignment vertical="top" wrapText="1"/>
    </xf>
    <xf numFmtId="0" fontId="0" fillId="2" borderId="10" xfId="0" applyFill="1" applyBorder="1" applyAlignment="1">
      <alignment vertical="top" wrapText="1"/>
    </xf>
    <xf numFmtId="0" fontId="27" fillId="0" borderId="26" xfId="0" applyFont="1" applyBorder="1" applyAlignment="1">
      <alignment horizontal="center" vertical="center"/>
    </xf>
    <xf numFmtId="0" fontId="0" fillId="0" borderId="6" xfId="0" applyBorder="1" applyAlignment="1">
      <alignment vertical="top" wrapText="1"/>
    </xf>
    <xf numFmtId="0" fontId="0" fillId="0" borderId="5" xfId="0" applyBorder="1" applyAlignment="1">
      <alignment vertical="top" wrapText="1"/>
    </xf>
    <xf numFmtId="0" fontId="0" fillId="0" borderId="10" xfId="0" applyBorder="1" applyAlignment="1">
      <alignment vertical="top" wrapText="1"/>
    </xf>
    <xf numFmtId="0" fontId="19" fillId="2" borderId="45" xfId="0" applyFont="1" applyFill="1" applyBorder="1" applyAlignment="1">
      <alignment vertical="top" wrapText="1"/>
    </xf>
    <xf numFmtId="0" fontId="0" fillId="2" borderId="21" xfId="0" applyFill="1" applyBorder="1" applyAlignment="1">
      <alignment vertical="top" wrapText="1"/>
    </xf>
    <xf numFmtId="0" fontId="0" fillId="2" borderId="46" xfId="0" applyFill="1" applyBorder="1" applyAlignment="1">
      <alignment vertical="top" wrapText="1"/>
    </xf>
    <xf numFmtId="4" fontId="34" fillId="0" borderId="6" xfId="5" applyNumberFormat="1" applyFont="1" applyBorder="1" applyAlignment="1">
      <alignment vertical="top" wrapText="1"/>
    </xf>
    <xf numFmtId="4" fontId="34" fillId="0" borderId="5" xfId="5" applyNumberFormat="1" applyFont="1" applyBorder="1" applyAlignment="1">
      <alignment vertical="top" wrapText="1"/>
    </xf>
    <xf numFmtId="4" fontId="34" fillId="0" borderId="10" xfId="5" applyNumberFormat="1" applyFont="1" applyBorder="1" applyAlignment="1">
      <alignment vertical="top" wrapText="1"/>
    </xf>
    <xf numFmtId="0" fontId="31" fillId="4" borderId="27" xfId="5" applyFont="1" applyFill="1" applyBorder="1" applyAlignment="1">
      <alignment horizontal="center" vertical="center" wrapText="1"/>
    </xf>
    <xf numFmtId="0" fontId="31" fillId="4" borderId="19" xfId="5" applyFont="1" applyFill="1" applyBorder="1" applyAlignment="1">
      <alignment horizontal="center" vertical="center" wrapText="1"/>
    </xf>
    <xf numFmtId="0" fontId="31" fillId="4" borderId="28" xfId="5" applyFont="1" applyFill="1" applyBorder="1" applyAlignment="1">
      <alignment horizontal="center" vertical="center" wrapText="1"/>
    </xf>
    <xf numFmtId="4" fontId="31" fillId="0" borderId="7" xfId="5" applyNumberFormat="1" applyFont="1" applyBorder="1" applyAlignment="1">
      <alignment vertical="top" wrapText="1"/>
    </xf>
    <xf numFmtId="4" fontId="34" fillId="0" borderId="8" xfId="5" applyNumberFormat="1" applyFont="1" applyBorder="1" applyAlignment="1">
      <alignment vertical="top" wrapText="1"/>
    </xf>
    <xf numFmtId="4" fontId="34" fillId="0" borderId="9" xfId="5" applyNumberFormat="1" applyFont="1"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27" fillId="2" borderId="0" xfId="0" applyFont="1" applyFill="1"/>
    <xf numFmtId="0" fontId="46" fillId="0" borderId="19" xfId="0" applyFont="1" applyBorder="1" applyAlignment="1">
      <alignment vertical="center"/>
    </xf>
    <xf numFmtId="0" fontId="17" fillId="4" borderId="25" xfId="5" applyFont="1" applyFill="1" applyBorder="1" applyAlignment="1">
      <alignment horizontal="center" vertical="center"/>
    </xf>
    <xf numFmtId="0" fontId="17" fillId="4" borderId="26" xfId="5" applyFont="1" applyFill="1" applyBorder="1" applyAlignment="1">
      <alignment horizontal="center" vertical="center"/>
    </xf>
    <xf numFmtId="0" fontId="17" fillId="4" borderId="1" xfId="5" applyFont="1" applyFill="1" applyBorder="1" applyAlignment="1">
      <alignment horizontal="center" vertical="center"/>
    </xf>
    <xf numFmtId="0" fontId="0" fillId="0" borderId="25" xfId="0" applyBorder="1" applyAlignment="1">
      <alignment vertical="top" wrapText="1"/>
    </xf>
    <xf numFmtId="0" fontId="0" fillId="0" borderId="26" xfId="0" applyBorder="1" applyAlignment="1">
      <alignment vertical="top" wrapText="1"/>
    </xf>
    <xf numFmtId="0" fontId="31" fillId="4" borderId="25" xfId="5" applyFont="1" applyFill="1" applyBorder="1" applyAlignment="1">
      <alignment horizontal="center" vertical="center" wrapText="1"/>
    </xf>
    <xf numFmtId="0" fontId="31" fillId="4" borderId="26" xfId="5" applyFont="1" applyFill="1" applyBorder="1" applyAlignment="1">
      <alignment horizontal="center" vertical="center" wrapText="1"/>
    </xf>
    <xf numFmtId="0" fontId="31" fillId="4" borderId="1" xfId="5" applyFont="1" applyFill="1" applyBorder="1" applyAlignment="1">
      <alignment horizontal="center" vertical="center" wrapText="1"/>
    </xf>
    <xf numFmtId="0" fontId="27" fillId="0" borderId="26" xfId="0" applyFont="1" applyBorder="1" applyAlignment="1">
      <alignment vertical="center"/>
    </xf>
    <xf numFmtId="0" fontId="27" fillId="2" borderId="54" xfId="0" applyFont="1" applyFill="1" applyBorder="1"/>
    <xf numFmtId="0" fontId="0" fillId="0" borderId="1" xfId="0" applyBorder="1" applyAlignment="1">
      <alignment vertical="top" wrapText="1"/>
    </xf>
    <xf numFmtId="0" fontId="34" fillId="0" borderId="25" xfId="5" applyFont="1" applyBorder="1" applyAlignment="1">
      <alignment horizontal="left" vertical="top" wrapText="1"/>
    </xf>
    <xf numFmtId="0" fontId="34" fillId="0" borderId="26" xfId="5" applyFont="1" applyBorder="1" applyAlignment="1">
      <alignment horizontal="left" vertical="top"/>
    </xf>
    <xf numFmtId="0" fontId="34" fillId="0" borderId="1" xfId="5" applyFont="1" applyBorder="1" applyAlignment="1">
      <alignment horizontal="left" vertical="top"/>
    </xf>
    <xf numFmtId="0" fontId="0" fillId="0" borderId="53" xfId="0" applyBorder="1" applyAlignment="1">
      <alignment horizontal="left" vertical="top" wrapText="1"/>
    </xf>
    <xf numFmtId="0" fontId="0" fillId="0" borderId="54" xfId="0" applyBorder="1" applyAlignment="1">
      <alignment horizontal="left" vertical="top"/>
    </xf>
    <xf numFmtId="0" fontId="0" fillId="0" borderId="55" xfId="0" applyBorder="1" applyAlignment="1">
      <alignment horizontal="left" vertical="top"/>
    </xf>
    <xf numFmtId="0" fontId="0" fillId="0" borderId="27" xfId="0" applyBorder="1" applyAlignment="1">
      <alignment horizontal="left" vertical="top" wrapText="1"/>
    </xf>
    <xf numFmtId="0" fontId="0" fillId="0" borderId="19" xfId="0" applyBorder="1" applyAlignment="1">
      <alignment horizontal="left" vertical="top" wrapText="1"/>
    </xf>
    <xf numFmtId="0" fontId="0" fillId="0" borderId="28" xfId="0" applyBorder="1" applyAlignment="1">
      <alignment horizontal="left" vertical="top" wrapText="1"/>
    </xf>
    <xf numFmtId="0" fontId="19" fillId="0" borderId="8" xfId="0" applyFont="1" applyBorder="1" applyAlignment="1">
      <alignment vertical="center"/>
    </xf>
    <xf numFmtId="0" fontId="19" fillId="0" borderId="9" xfId="0" applyFont="1" applyBorder="1" applyAlignment="1">
      <alignment vertical="center"/>
    </xf>
    <xf numFmtId="0" fontId="27" fillId="0" borderId="54" xfId="0" applyFont="1" applyBorder="1" applyAlignment="1">
      <alignment vertical="center"/>
    </xf>
    <xf numFmtId="0" fontId="19" fillId="2" borderId="9" xfId="0" applyFont="1" applyFill="1" applyBorder="1" applyAlignment="1">
      <alignment horizontal="left" vertical="center"/>
    </xf>
    <xf numFmtId="0" fontId="34" fillId="0" borderId="12" xfId="5" applyFont="1" applyBorder="1" applyAlignment="1">
      <alignment horizontal="left" vertical="center"/>
    </xf>
    <xf numFmtId="0" fontId="34" fillId="0" borderId="13" xfId="5" applyFont="1" applyBorder="1" applyAlignment="1">
      <alignment horizontal="left" vertical="center"/>
    </xf>
    <xf numFmtId="0" fontId="27" fillId="0" borderId="0" xfId="0" applyFont="1" applyAlignment="1">
      <alignment vertical="center"/>
    </xf>
    <xf numFmtId="0" fontId="0" fillId="0" borderId="5" xfId="0" applyBorder="1" applyAlignment="1">
      <alignment horizontal="left" vertical="center"/>
    </xf>
    <xf numFmtId="0" fontId="0" fillId="0" borderId="10" xfId="0" applyBorder="1" applyAlignment="1">
      <alignment horizontal="left" vertical="center"/>
    </xf>
    <xf numFmtId="0" fontId="34" fillId="2" borderId="5" xfId="5" applyFont="1" applyFill="1" applyBorder="1" applyAlignment="1">
      <alignment horizontal="left" vertical="center"/>
    </xf>
    <xf numFmtId="0" fontId="34" fillId="2" borderId="10" xfId="5" applyFont="1" applyFill="1" applyBorder="1" applyAlignment="1">
      <alignment horizontal="left" vertical="center"/>
    </xf>
    <xf numFmtId="0" fontId="0" fillId="2" borderId="12" xfId="0" applyFill="1" applyBorder="1" applyAlignment="1">
      <alignment horizontal="left"/>
    </xf>
    <xf numFmtId="0" fontId="0" fillId="2" borderId="13" xfId="0" applyFill="1" applyBorder="1" applyAlignment="1">
      <alignment horizontal="left"/>
    </xf>
    <xf numFmtId="0" fontId="34" fillId="0" borderId="5" xfId="5" applyFont="1" applyBorder="1" applyAlignment="1">
      <alignment horizontal="left" vertical="center"/>
    </xf>
    <xf numFmtId="0" fontId="34" fillId="0" borderId="10" xfId="5" applyFont="1" applyBorder="1" applyAlignment="1">
      <alignment horizontal="left" vertical="center"/>
    </xf>
    <xf numFmtId="0" fontId="19" fillId="4" borderId="27" xfId="0" applyFont="1" applyFill="1" applyBorder="1" applyAlignment="1">
      <alignment horizontal="center" vertical="center"/>
    </xf>
    <xf numFmtId="0" fontId="19" fillId="4" borderId="19" xfId="0" applyFont="1" applyFill="1" applyBorder="1" applyAlignment="1">
      <alignment horizontal="center" vertical="center"/>
    </xf>
    <xf numFmtId="0" fontId="19" fillId="4" borderId="28" xfId="0" applyFont="1" applyFill="1" applyBorder="1" applyAlignment="1">
      <alignment horizontal="center" vertical="center"/>
    </xf>
    <xf numFmtId="0" fontId="34" fillId="0" borderId="25" xfId="5" applyFont="1" applyBorder="1" applyAlignment="1">
      <alignment vertical="top" wrapText="1"/>
    </xf>
    <xf numFmtId="0" fontId="34" fillId="0" borderId="26" xfId="5" applyFont="1" applyBorder="1" applyAlignment="1">
      <alignment vertical="top" wrapText="1"/>
    </xf>
    <xf numFmtId="0" fontId="34" fillId="0" borderId="1" xfId="5" applyFont="1" applyBorder="1" applyAlignment="1">
      <alignment vertical="top" wrapText="1"/>
    </xf>
    <xf numFmtId="0" fontId="46" fillId="0" borderId="0" xfId="0" applyFont="1" applyAlignment="1">
      <alignment vertical="center"/>
    </xf>
    <xf numFmtId="4" fontId="34" fillId="0" borderId="5" xfId="5" applyNumberFormat="1" applyFont="1" applyBorder="1" applyAlignment="1">
      <alignment horizontal="left" vertical="center"/>
    </xf>
    <xf numFmtId="4" fontId="34" fillId="0" borderId="10" xfId="5" applyNumberFormat="1" applyFont="1" applyBorder="1" applyAlignment="1">
      <alignment horizontal="left" vertical="center"/>
    </xf>
    <xf numFmtId="4" fontId="34" fillId="0" borderId="12" xfId="5" applyNumberFormat="1" applyFont="1" applyBorder="1" applyAlignment="1">
      <alignment horizontal="left" vertical="center"/>
    </xf>
    <xf numFmtId="4" fontId="34" fillId="0" borderId="13" xfId="5" applyNumberFormat="1" applyFont="1" applyBorder="1" applyAlignment="1">
      <alignment horizontal="left" vertical="center"/>
    </xf>
    <xf numFmtId="0" fontId="27" fillId="0" borderId="54" xfId="5" applyFont="1" applyBorder="1" applyAlignment="1">
      <alignment vertical="center"/>
    </xf>
    <xf numFmtId="0" fontId="27" fillId="0" borderId="0" xfId="0" applyFont="1"/>
    <xf numFmtId="0" fontId="34" fillId="0" borderId="25" xfId="5" applyFont="1" applyBorder="1" applyAlignment="1">
      <alignment vertical="center" wrapText="1"/>
    </xf>
    <xf numFmtId="0" fontId="34" fillId="0" borderId="26" xfId="5" applyFont="1" applyBorder="1" applyAlignment="1">
      <alignment vertical="center" wrapText="1"/>
    </xf>
    <xf numFmtId="0" fontId="34" fillId="0" borderId="1" xfId="5" applyFont="1" applyBorder="1" applyAlignment="1">
      <alignment vertical="center" wrapText="1"/>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1" fillId="0" borderId="5" xfId="0" applyFont="1" applyBorder="1" applyAlignment="1">
      <alignment horizontal="left" vertical="center"/>
    </xf>
    <xf numFmtId="0" fontId="1" fillId="0" borderId="10" xfId="0" applyFont="1" applyBorder="1" applyAlignment="1">
      <alignment horizontal="left" vertical="center"/>
    </xf>
    <xf numFmtId="0" fontId="1" fillId="2" borderId="12" xfId="0" applyFont="1" applyFill="1" applyBorder="1" applyAlignment="1">
      <alignment horizontal="left"/>
    </xf>
    <xf numFmtId="0" fontId="1" fillId="2" borderId="13" xfId="0" applyFont="1" applyFill="1" applyBorder="1" applyAlignment="1">
      <alignment horizontal="left"/>
    </xf>
    <xf numFmtId="0" fontId="46" fillId="0" borderId="26" xfId="0" applyFont="1" applyBorder="1" applyAlignment="1">
      <alignment vertical="center"/>
    </xf>
    <xf numFmtId="0" fontId="19" fillId="2" borderId="8" xfId="0" applyFont="1" applyFill="1" applyBorder="1" applyAlignment="1">
      <alignment vertical="center"/>
    </xf>
    <xf numFmtId="0" fontId="19" fillId="2" borderId="9" xfId="0" applyFont="1" applyFill="1" applyBorder="1" applyAlignment="1">
      <alignment vertical="center"/>
    </xf>
    <xf numFmtId="4" fontId="34" fillId="0" borderId="5" xfId="5" applyNumberFormat="1" applyFont="1" applyBorder="1" applyAlignment="1">
      <alignment vertical="center"/>
    </xf>
    <xf numFmtId="4" fontId="34" fillId="0" borderId="10" xfId="5" applyNumberFormat="1" applyFont="1" applyBorder="1" applyAlignment="1">
      <alignment vertical="center"/>
    </xf>
    <xf numFmtId="4" fontId="34" fillId="0" borderId="12" xfId="5" applyNumberFormat="1" applyFont="1" applyBorder="1" applyAlignment="1">
      <alignment vertical="center"/>
    </xf>
    <xf numFmtId="4" fontId="34" fillId="0" borderId="13" xfId="5" applyNumberFormat="1" applyFont="1" applyBorder="1" applyAlignment="1">
      <alignment vertical="center"/>
    </xf>
    <xf numFmtId="0" fontId="1" fillId="0" borderId="5" xfId="0" applyFont="1" applyBorder="1" applyAlignment="1">
      <alignment vertical="center"/>
    </xf>
    <xf numFmtId="0" fontId="1" fillId="0" borderId="10" xfId="0" applyFont="1" applyBorder="1" applyAlignment="1">
      <alignment vertical="center"/>
    </xf>
    <xf numFmtId="0" fontId="34" fillId="2" borderId="5" xfId="5" applyFont="1" applyFill="1" applyBorder="1" applyAlignment="1">
      <alignment vertical="center"/>
    </xf>
    <xf numFmtId="0" fontId="34" fillId="2" borderId="10" xfId="5" applyFont="1" applyFill="1" applyBorder="1" applyAlignment="1">
      <alignment vertical="center"/>
    </xf>
    <xf numFmtId="0" fontId="0" fillId="2" borderId="12" xfId="0" applyFill="1" applyBorder="1"/>
    <xf numFmtId="0" fontId="0" fillId="0" borderId="19" xfId="0" applyBorder="1" applyAlignment="1">
      <alignment vertical="top" wrapText="1"/>
    </xf>
    <xf numFmtId="0" fontId="0" fillId="0" borderId="28" xfId="0" applyBorder="1" applyAlignment="1">
      <alignment vertical="top" wrapText="1"/>
    </xf>
    <xf numFmtId="0" fontId="34" fillId="0" borderId="51" xfId="5" applyFont="1" applyBorder="1" applyAlignment="1" applyProtection="1">
      <alignment vertical="top" wrapText="1"/>
      <protection locked="0"/>
    </xf>
    <xf numFmtId="0" fontId="34" fillId="0" borderId="0" xfId="5" applyFont="1" applyAlignment="1" applyProtection="1">
      <alignment vertical="top" wrapText="1"/>
      <protection locked="0"/>
    </xf>
    <xf numFmtId="0" fontId="34" fillId="0" borderId="52" xfId="5" applyFont="1" applyBorder="1" applyAlignment="1" applyProtection="1">
      <alignment vertical="top" wrapText="1"/>
      <protection locked="0"/>
    </xf>
    <xf numFmtId="0" fontId="0" fillId="0" borderId="53" xfId="0" applyBorder="1" applyAlignment="1">
      <alignment vertical="top" wrapText="1"/>
    </xf>
    <xf numFmtId="0" fontId="0" fillId="0" borderId="54" xfId="0" applyBorder="1" applyAlignment="1">
      <alignment vertical="top" wrapText="1"/>
    </xf>
    <xf numFmtId="0" fontId="0" fillId="0" borderId="55" xfId="0" applyBorder="1" applyAlignment="1">
      <alignment vertical="top" wrapText="1"/>
    </xf>
    <xf numFmtId="0" fontId="27" fillId="0" borderId="19" xfId="0" applyFont="1" applyBorder="1" applyAlignment="1">
      <alignment vertical="center"/>
    </xf>
    <xf numFmtId="0" fontId="27" fillId="0" borderId="54" xfId="0" applyFont="1" applyBorder="1" applyAlignment="1">
      <alignment horizontal="left" vertical="top"/>
    </xf>
    <xf numFmtId="0" fontId="17" fillId="4" borderId="25" xfId="5" applyFont="1" applyFill="1" applyBorder="1" applyAlignment="1">
      <alignment horizontal="center" vertical="top"/>
    </xf>
    <xf numFmtId="0" fontId="17" fillId="4" borderId="26" xfId="5" applyFont="1" applyFill="1" applyBorder="1" applyAlignment="1">
      <alignment horizontal="center" vertical="top"/>
    </xf>
    <xf numFmtId="0" fontId="17" fillId="4" borderId="1" xfId="5" applyFont="1" applyFill="1" applyBorder="1" applyAlignment="1">
      <alignment horizontal="center" vertical="top"/>
    </xf>
    <xf numFmtId="0" fontId="34" fillId="0" borderId="26" xfId="5" applyFont="1" applyBorder="1" applyAlignment="1">
      <alignment horizontal="left" vertical="top" wrapText="1"/>
    </xf>
    <xf numFmtId="0" fontId="34" fillId="0" borderId="1" xfId="5" applyFont="1" applyBorder="1" applyAlignment="1">
      <alignment horizontal="left" vertical="top" wrapText="1"/>
    </xf>
    <xf numFmtId="0" fontId="19" fillId="4" borderId="15" xfId="0" applyFont="1" applyFill="1" applyBorder="1" applyAlignment="1">
      <alignment horizontal="center" vertical="top"/>
    </xf>
    <xf numFmtId="0" fontId="19" fillId="4" borderId="17" xfId="0" applyFont="1" applyFill="1" applyBorder="1" applyAlignment="1">
      <alignment horizontal="center" vertical="top"/>
    </xf>
    <xf numFmtId="0" fontId="19" fillId="4" borderId="14" xfId="0" applyFont="1" applyFill="1" applyBorder="1" applyAlignment="1">
      <alignment horizontal="center" vertical="top"/>
    </xf>
    <xf numFmtId="0" fontId="27" fillId="0" borderId="26" xfId="5" applyFont="1" applyBorder="1" applyAlignment="1">
      <alignment horizontal="left" vertical="top"/>
    </xf>
    <xf numFmtId="0" fontId="27" fillId="0" borderId="54" xfId="5" applyFont="1" applyBorder="1" applyAlignment="1">
      <alignment horizontal="left" vertical="top"/>
    </xf>
    <xf numFmtId="0" fontId="19" fillId="4" borderId="27" xfId="0" applyFont="1" applyFill="1" applyBorder="1" applyAlignment="1">
      <alignment horizontal="center" vertical="top"/>
    </xf>
    <xf numFmtId="0" fontId="19" fillId="4" borderId="19" xfId="0" applyFont="1" applyFill="1" applyBorder="1" applyAlignment="1">
      <alignment horizontal="center" vertical="top"/>
    </xf>
    <xf numFmtId="0" fontId="19" fillId="4" borderId="28" xfId="0" applyFont="1" applyFill="1" applyBorder="1" applyAlignment="1">
      <alignment horizontal="center" vertical="top"/>
    </xf>
    <xf numFmtId="0" fontId="19" fillId="4" borderId="25" xfId="0" applyFont="1" applyFill="1" applyBorder="1" applyAlignment="1">
      <alignment horizontal="center" vertical="top"/>
    </xf>
    <xf numFmtId="0" fontId="19" fillId="4" borderId="26" xfId="0" applyFont="1" applyFill="1" applyBorder="1" applyAlignment="1">
      <alignment horizontal="center" vertical="top"/>
    </xf>
    <xf numFmtId="0" fontId="19" fillId="4" borderId="1" xfId="0" applyFont="1" applyFill="1" applyBorder="1" applyAlignment="1">
      <alignment horizontal="center" vertical="top"/>
    </xf>
    <xf numFmtId="0" fontId="34" fillId="0" borderId="53" xfId="5" applyFont="1" applyBorder="1" applyAlignment="1" applyProtection="1">
      <alignment horizontal="left" vertical="top" wrapText="1"/>
      <protection locked="0"/>
    </xf>
    <xf numFmtId="0" fontId="34" fillId="0" borderId="54" xfId="5" applyFont="1" applyBorder="1" applyAlignment="1" applyProtection="1">
      <alignment horizontal="left" vertical="top" wrapText="1"/>
      <protection locked="0"/>
    </xf>
    <xf numFmtId="0" fontId="34" fillId="0" borderId="55" xfId="5" applyFont="1" applyBorder="1" applyAlignment="1" applyProtection="1">
      <alignment horizontal="left" vertical="top" wrapText="1"/>
      <protection locked="0"/>
    </xf>
    <xf numFmtId="0" fontId="34" fillId="0" borderId="25" xfId="5" applyFont="1" applyBorder="1" applyAlignment="1" applyProtection="1">
      <alignment horizontal="left" vertical="top" wrapText="1"/>
      <protection locked="0"/>
    </xf>
    <xf numFmtId="0" fontId="34" fillId="0" borderId="26" xfId="5" applyFont="1" applyBorder="1" applyAlignment="1" applyProtection="1">
      <alignment horizontal="left" vertical="top" wrapText="1"/>
      <protection locked="0"/>
    </xf>
    <xf numFmtId="0" fontId="34" fillId="0" borderId="1" xfId="5" applyFont="1" applyBorder="1" applyAlignment="1" applyProtection="1">
      <alignment horizontal="left" vertical="top" wrapText="1"/>
      <protection locked="0"/>
    </xf>
    <xf numFmtId="0" fontId="17" fillId="4" borderId="15" xfId="5" applyFont="1" applyFill="1" applyBorder="1" applyAlignment="1">
      <alignment horizontal="center" vertical="top"/>
    </xf>
    <xf numFmtId="0" fontId="17" fillId="4" borderId="17" xfId="5" applyFont="1" applyFill="1" applyBorder="1" applyAlignment="1">
      <alignment horizontal="center" vertical="top"/>
    </xf>
    <xf numFmtId="0" fontId="17" fillId="4" borderId="14" xfId="5" applyFont="1" applyFill="1" applyBorder="1" applyAlignment="1">
      <alignment horizontal="center" vertical="top"/>
    </xf>
    <xf numFmtId="0" fontId="34" fillId="0" borderId="15" xfId="5" applyFont="1" applyBorder="1" applyAlignment="1">
      <alignment horizontal="left" vertical="top" wrapText="1"/>
    </xf>
    <xf numFmtId="0" fontId="34" fillId="0" borderId="17" xfId="5" applyFont="1" applyBorder="1" applyAlignment="1">
      <alignment horizontal="left" vertical="top" wrapText="1"/>
    </xf>
    <xf numFmtId="0" fontId="34" fillId="0" borderId="14" xfId="5" applyFont="1" applyBorder="1" applyAlignment="1">
      <alignment horizontal="left" vertical="top" wrapText="1"/>
    </xf>
    <xf numFmtId="0" fontId="19" fillId="4" borderId="70" xfId="0" applyFont="1" applyFill="1" applyBorder="1" applyAlignment="1">
      <alignment horizontal="center" vertical="center"/>
    </xf>
    <xf numFmtId="0" fontId="19" fillId="4" borderId="59" xfId="0" applyFont="1" applyFill="1" applyBorder="1" applyAlignment="1">
      <alignment horizontal="center" vertical="top"/>
    </xf>
    <xf numFmtId="0" fontId="0" fillId="0" borderId="51" xfId="0" applyBorder="1" applyAlignment="1">
      <alignment horizontal="left" vertical="top" wrapText="1"/>
    </xf>
    <xf numFmtId="0" fontId="0" fillId="0" borderId="0" xfId="0" applyAlignment="1">
      <alignment horizontal="left" vertical="top" wrapText="1"/>
    </xf>
    <xf numFmtId="0" fontId="0" fillId="0" borderId="52" xfId="0"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27" fillId="0" borderId="0" xfId="0" applyFont="1" applyAlignment="1">
      <alignment horizontal="left" vertical="top"/>
    </xf>
    <xf numFmtId="0" fontId="27" fillId="0" borderId="0" xfId="5" applyFont="1" applyAlignment="1">
      <alignment horizontal="left" vertical="top"/>
    </xf>
    <xf numFmtId="0" fontId="19" fillId="0" borderId="8" xfId="0" applyFont="1" applyBorder="1" applyAlignment="1">
      <alignment horizontal="left" vertical="top"/>
    </xf>
    <xf numFmtId="0" fontId="19" fillId="0" borderId="9" xfId="0" applyFont="1" applyBorder="1" applyAlignment="1">
      <alignment horizontal="left" vertical="top"/>
    </xf>
    <xf numFmtId="0" fontId="1" fillId="0" borderId="5" xfId="0" applyFont="1" applyBorder="1" applyAlignment="1">
      <alignment horizontal="left" vertical="top"/>
    </xf>
    <xf numFmtId="0" fontId="1" fillId="0" borderId="10" xfId="0" applyFont="1" applyBorder="1" applyAlignment="1">
      <alignment horizontal="left" vertical="top"/>
    </xf>
    <xf numFmtId="0" fontId="34" fillId="2" borderId="5" xfId="5" applyFont="1" applyFill="1" applyBorder="1" applyAlignment="1">
      <alignment horizontal="left" vertical="top"/>
    </xf>
    <xf numFmtId="0" fontId="34" fillId="2" borderId="10" xfId="5" applyFont="1" applyFill="1" applyBorder="1" applyAlignment="1">
      <alignment horizontal="left" vertical="top"/>
    </xf>
    <xf numFmtId="0" fontId="19" fillId="2" borderId="8" xfId="0" applyFont="1" applyFill="1" applyBorder="1" applyAlignment="1">
      <alignment horizontal="left" vertical="top"/>
    </xf>
    <xf numFmtId="0" fontId="19" fillId="2" borderId="9" xfId="0" applyFont="1" applyFill="1" applyBorder="1" applyAlignment="1">
      <alignment horizontal="left" vertical="top"/>
    </xf>
    <xf numFmtId="4" fontId="34" fillId="0" borderId="5" xfId="5" applyNumberFormat="1" applyFont="1" applyBorder="1" applyAlignment="1">
      <alignment horizontal="left" vertical="top"/>
    </xf>
    <xf numFmtId="4" fontId="34" fillId="0" borderId="10" xfId="5" applyNumberFormat="1" applyFont="1" applyBorder="1" applyAlignment="1">
      <alignment horizontal="left" vertical="top"/>
    </xf>
    <xf numFmtId="4" fontId="34" fillId="0" borderId="12" xfId="5" applyNumberFormat="1" applyFont="1" applyBorder="1" applyAlignment="1">
      <alignment horizontal="left" vertical="top"/>
    </xf>
    <xf numFmtId="4" fontId="34" fillId="0" borderId="13" xfId="5" applyNumberFormat="1" applyFont="1" applyBorder="1" applyAlignment="1">
      <alignment horizontal="left" vertical="top"/>
    </xf>
    <xf numFmtId="0" fontId="0" fillId="2" borderId="12" xfId="0" applyFill="1" applyBorder="1" applyAlignment="1">
      <alignment horizontal="left" vertical="top"/>
    </xf>
    <xf numFmtId="0" fontId="1" fillId="2" borderId="13" xfId="0" applyFont="1" applyFill="1" applyBorder="1" applyAlignment="1">
      <alignment horizontal="left" vertical="top"/>
    </xf>
    <xf numFmtId="0" fontId="0" fillId="0" borderId="26" xfId="0" applyBorder="1" applyAlignment="1">
      <alignment horizontal="left" vertical="top" wrapText="1"/>
    </xf>
    <xf numFmtId="0" fontId="0" fillId="0" borderId="1" xfId="0" applyBorder="1" applyAlignment="1">
      <alignment horizontal="left" vertical="top" wrapText="1"/>
    </xf>
    <xf numFmtId="0" fontId="1" fillId="0" borderId="5" xfId="0" applyFont="1" applyBorder="1" applyAlignment="1">
      <alignment horizontal="left" vertical="top" wrapText="1"/>
    </xf>
    <xf numFmtId="0" fontId="1" fillId="0" borderId="10" xfId="0" applyFont="1" applyBorder="1" applyAlignment="1">
      <alignment horizontal="left" vertical="top" wrapText="1"/>
    </xf>
    <xf numFmtId="0" fontId="0" fillId="0" borderId="5" xfId="0" applyBorder="1" applyAlignment="1">
      <alignment horizontal="left" vertical="top" wrapText="1"/>
    </xf>
    <xf numFmtId="0" fontId="1" fillId="0" borderId="5" xfId="0" applyFont="1" applyBorder="1" applyAlignment="1">
      <alignment vertical="top" wrapText="1"/>
    </xf>
    <xf numFmtId="0" fontId="1" fillId="0" borderId="10" xfId="0" applyFont="1" applyBorder="1" applyAlignment="1">
      <alignment vertical="top" wrapText="1"/>
    </xf>
    <xf numFmtId="0" fontId="45" fillId="0" borderId="0" xfId="0" applyFont="1" applyAlignment="1">
      <alignment horizontal="center" wrapText="1"/>
    </xf>
    <xf numFmtId="0" fontId="18" fillId="4" borderId="25" xfId="11" applyFont="1" applyFill="1" applyBorder="1" applyAlignment="1">
      <alignment horizontal="center" wrapText="1"/>
    </xf>
    <xf numFmtId="0" fontId="18" fillId="4" borderId="26" xfId="11" applyFont="1" applyFill="1" applyBorder="1" applyAlignment="1">
      <alignment horizontal="center" wrapText="1"/>
    </xf>
    <xf numFmtId="0" fontId="18" fillId="4" borderId="1" xfId="11" applyFont="1" applyFill="1" applyBorder="1" applyAlignment="1">
      <alignment horizontal="center" wrapText="1"/>
    </xf>
    <xf numFmtId="0" fontId="0" fillId="0" borderId="62" xfId="0" applyBorder="1" applyAlignment="1">
      <alignment horizontal="left" vertical="top" wrapText="1"/>
    </xf>
    <xf numFmtId="0" fontId="1" fillId="0" borderId="62" xfId="0" applyFont="1" applyBorder="1" applyAlignment="1">
      <alignment horizontal="left" vertical="top" wrapText="1"/>
    </xf>
    <xf numFmtId="0" fontId="1" fillId="0" borderId="63" xfId="0" applyFont="1" applyBorder="1" applyAlignment="1">
      <alignment horizontal="left" vertical="top" wrapText="1"/>
    </xf>
    <xf numFmtId="0" fontId="19" fillId="0" borderId="7" xfId="0" applyFont="1"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1" fillId="0" borderId="12" xfId="0" applyFont="1" applyBorder="1" applyAlignment="1">
      <alignment vertical="top" wrapText="1"/>
    </xf>
    <xf numFmtId="0" fontId="1" fillId="0" borderId="13" xfId="0" applyFont="1" applyBorder="1" applyAlignment="1">
      <alignment vertical="top"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9" xfId="0" applyFont="1" applyBorder="1" applyAlignment="1">
      <alignment vertical="center" wrapText="1"/>
    </xf>
    <xf numFmtId="0" fontId="19" fillId="0" borderId="61" xfId="0" applyFont="1" applyBorder="1" applyAlignment="1">
      <alignment vertical="center" wrapText="1"/>
    </xf>
    <xf numFmtId="0" fontId="19" fillId="0" borderId="62" xfId="0" applyFont="1" applyBorder="1" applyAlignment="1">
      <alignment vertical="center" wrapText="1"/>
    </xf>
    <xf numFmtId="0" fontId="19" fillId="0" borderId="63" xfId="0" applyFont="1" applyBorder="1" applyAlignment="1">
      <alignment vertical="center" wrapText="1"/>
    </xf>
    <xf numFmtId="0" fontId="0" fillId="0" borderId="34" xfId="0" applyBorder="1" applyAlignment="1">
      <alignment vertical="top" wrapText="1"/>
    </xf>
    <xf numFmtId="0" fontId="1" fillId="0" borderId="34" xfId="0" applyFont="1" applyBorder="1" applyAlignment="1">
      <alignment vertical="top" wrapText="1"/>
    </xf>
    <xf numFmtId="0" fontId="1" fillId="0" borderId="35" xfId="0" applyFont="1" applyBorder="1" applyAlignment="1">
      <alignment vertical="top" wrapText="1"/>
    </xf>
    <xf numFmtId="0" fontId="0" fillId="0" borderId="21" xfId="0" applyBorder="1" applyAlignment="1">
      <alignment vertical="top" wrapText="1"/>
    </xf>
    <xf numFmtId="0" fontId="1" fillId="0" borderId="21" xfId="0" applyFont="1" applyBorder="1" applyAlignment="1">
      <alignment vertical="top" wrapText="1"/>
    </xf>
    <xf numFmtId="0" fontId="1" fillId="0" borderId="46" xfId="0" applyFont="1" applyBorder="1" applyAlignment="1">
      <alignmen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19" fillId="0" borderId="7" xfId="0" applyFont="1" applyBorder="1" applyAlignment="1">
      <alignment vertical="top" wrapText="1"/>
    </xf>
    <xf numFmtId="0" fontId="19" fillId="0" borderId="8" xfId="0" applyFont="1" applyBorder="1" applyAlignment="1">
      <alignment vertical="top" wrapText="1"/>
    </xf>
    <xf numFmtId="0" fontId="19" fillId="0" borderId="9" xfId="0" applyFont="1" applyBorder="1" applyAlignment="1">
      <alignment vertical="top" wrapText="1"/>
    </xf>
    <xf numFmtId="0" fontId="19" fillId="0" borderId="45" xfId="0" applyFont="1" applyBorder="1" applyAlignment="1">
      <alignment vertical="center" wrapText="1"/>
    </xf>
    <xf numFmtId="0" fontId="19" fillId="0" borderId="21" xfId="0" applyFont="1" applyBorder="1" applyAlignment="1">
      <alignment vertical="center" wrapText="1"/>
    </xf>
    <xf numFmtId="0" fontId="19" fillId="0" borderId="46" xfId="0" applyFont="1" applyBorder="1" applyAlignment="1">
      <alignment vertical="center" wrapText="1"/>
    </xf>
    <xf numFmtId="0" fontId="1" fillId="0" borderId="22" xfId="0" applyFont="1" applyBorder="1" applyAlignment="1">
      <alignment vertical="top" wrapText="1"/>
    </xf>
    <xf numFmtId="0" fontId="1" fillId="0" borderId="24" xfId="0" applyFont="1" applyBorder="1" applyAlignment="1">
      <alignment vertical="top"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31" fillId="0" borderId="2" xfId="0" applyFont="1" applyBorder="1" applyAlignment="1">
      <alignment horizontal="left" vertical="top" wrapText="1"/>
    </xf>
    <xf numFmtId="0" fontId="27" fillId="0" borderId="49" xfId="0" applyFont="1" applyBorder="1" applyAlignment="1">
      <alignment horizontal="left" vertical="top" wrapText="1"/>
    </xf>
    <xf numFmtId="0" fontId="27" fillId="0" borderId="50" xfId="0" applyFont="1" applyBorder="1" applyAlignment="1">
      <alignment horizontal="left" vertical="top" wrapText="1"/>
    </xf>
    <xf numFmtId="0" fontId="19" fillId="0" borderId="2" xfId="0" applyFont="1" applyBorder="1" applyAlignment="1">
      <alignment horizontal="left" wrapText="1"/>
    </xf>
    <xf numFmtId="0" fontId="19" fillId="0" borderId="49" xfId="0" applyFont="1" applyBorder="1" applyAlignment="1">
      <alignment horizontal="left" wrapText="1"/>
    </xf>
    <xf numFmtId="0" fontId="19" fillId="0" borderId="57" xfId="0" applyFont="1" applyBorder="1" applyAlignment="1">
      <alignment horizontal="left" wrapText="1"/>
    </xf>
    <xf numFmtId="0" fontId="0" fillId="0" borderId="49" xfId="0" applyBorder="1" applyAlignment="1">
      <alignment horizontal="left" wrapText="1"/>
    </xf>
    <xf numFmtId="0" fontId="0" fillId="0" borderId="50" xfId="0" applyBorder="1" applyAlignment="1">
      <alignment horizontal="left" wrapText="1"/>
    </xf>
    <xf numFmtId="0" fontId="0" fillId="0" borderId="3"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6" xfId="0" applyBorder="1" applyAlignment="1">
      <alignment vertical="top" wrapText="1"/>
    </xf>
    <xf numFmtId="0" fontId="0" fillId="0" borderId="39" xfId="0" applyBorder="1" applyAlignment="1">
      <alignment vertical="top" wrapText="1"/>
    </xf>
    <xf numFmtId="0" fontId="0" fillId="0" borderId="40" xfId="0" applyBorder="1" applyAlignment="1">
      <alignment vertical="top" wrapText="1"/>
    </xf>
    <xf numFmtId="0" fontId="43" fillId="0" borderId="0" xfId="0" applyFont="1"/>
    <xf numFmtId="0" fontId="27" fillId="0" borderId="26" xfId="0" applyFont="1" applyBorder="1" applyAlignment="1">
      <alignment horizontal="left" wrapText="1"/>
    </xf>
    <xf numFmtId="0" fontId="1" fillId="0" borderId="3" xfId="0" applyFont="1" applyBorder="1" applyAlignment="1">
      <alignment vertical="top" wrapText="1"/>
    </xf>
    <xf numFmtId="0" fontId="1" fillId="0" borderId="29" xfId="0" applyFont="1" applyBorder="1" applyAlignment="1">
      <alignment vertical="top" wrapText="1"/>
    </xf>
    <xf numFmtId="0" fontId="1" fillId="0" borderId="30" xfId="0" applyFont="1" applyBorder="1" applyAlignment="1">
      <alignment vertical="top" wrapText="1"/>
    </xf>
    <xf numFmtId="0" fontId="0" fillId="0" borderId="6" xfId="0" applyBorder="1" applyAlignment="1">
      <alignment wrapText="1"/>
    </xf>
    <xf numFmtId="0" fontId="0" fillId="0" borderId="5" xfId="0" applyBorder="1" applyAlignment="1">
      <alignment wrapText="1"/>
    </xf>
    <xf numFmtId="0" fontId="0" fillId="0" borderId="45" xfId="0" applyBorder="1" applyAlignment="1">
      <alignment wrapText="1"/>
    </xf>
    <xf numFmtId="0" fontId="0" fillId="0" borderId="21" xfId="0" applyBorder="1" applyAlignment="1">
      <alignment wrapText="1"/>
    </xf>
    <xf numFmtId="0" fontId="19" fillId="0" borderId="7" xfId="0" applyFont="1" applyBorder="1"/>
    <xf numFmtId="0" fontId="19" fillId="0" borderId="8" xfId="0" applyFont="1" applyBorder="1"/>
    <xf numFmtId="0" fontId="19" fillId="0" borderId="9" xfId="0" applyFont="1" applyBorder="1"/>
    <xf numFmtId="0" fontId="0" fillId="0" borderId="6" xfId="0" applyBorder="1" applyAlignment="1">
      <alignment horizontal="left"/>
    </xf>
    <xf numFmtId="0" fontId="0" fillId="0" borderId="5" xfId="0" applyBorder="1" applyAlignment="1">
      <alignment horizontal="left"/>
    </xf>
    <xf numFmtId="0" fontId="0" fillId="0" borderId="5" xfId="0" applyBorder="1"/>
    <xf numFmtId="0" fontId="0" fillId="0" borderId="10" xfId="0" applyBorder="1"/>
    <xf numFmtId="0" fontId="0" fillId="0" borderId="12" xfId="0" applyBorder="1"/>
    <xf numFmtId="0" fontId="0" fillId="0" borderId="13" xfId="0" applyBorder="1"/>
    <xf numFmtId="0" fontId="0" fillId="0" borderId="11" xfId="0" applyBorder="1" applyAlignment="1">
      <alignment horizontal="left"/>
    </xf>
    <xf numFmtId="0" fontId="0" fillId="0" borderId="12" xfId="0" applyBorder="1" applyAlignment="1">
      <alignment horizontal="left"/>
    </xf>
    <xf numFmtId="0" fontId="27" fillId="2" borderId="51" xfId="11" applyFont="1" applyFill="1" applyBorder="1" applyAlignment="1">
      <alignment horizontal="left" vertical="top" wrapText="1"/>
    </xf>
    <xf numFmtId="0" fontId="27" fillId="2" borderId="0" xfId="11" applyFont="1" applyFill="1" applyAlignment="1">
      <alignment horizontal="left" vertical="top" wrapText="1"/>
    </xf>
    <xf numFmtId="0" fontId="27" fillId="2" borderId="68" xfId="11" applyFont="1" applyFill="1" applyBorder="1" applyAlignment="1">
      <alignment horizontal="left" vertical="top" wrapText="1"/>
    </xf>
    <xf numFmtId="0" fontId="27" fillId="2" borderId="53" xfId="11" applyFont="1" applyFill="1" applyBorder="1" applyAlignment="1">
      <alignment horizontal="left" vertical="top" wrapText="1"/>
    </xf>
    <xf numFmtId="0" fontId="27" fillId="2" borderId="54" xfId="11" applyFont="1" applyFill="1" applyBorder="1" applyAlignment="1">
      <alignment horizontal="left" vertical="top" wrapText="1"/>
    </xf>
    <xf numFmtId="0" fontId="27" fillId="2" borderId="71" xfId="11" applyFont="1" applyFill="1" applyBorder="1" applyAlignment="1">
      <alignment horizontal="left" vertical="top" wrapText="1"/>
    </xf>
    <xf numFmtId="0" fontId="2" fillId="5" borderId="32" xfId="11" applyFont="1" applyFill="1" applyBorder="1" applyAlignment="1" applyProtection="1">
      <alignment vertical="center" wrapText="1"/>
      <protection locked="0"/>
    </xf>
    <xf numFmtId="0" fontId="2" fillId="5" borderId="29" xfId="11" applyFont="1" applyFill="1" applyBorder="1" applyAlignment="1" applyProtection="1">
      <alignment vertical="center" wrapText="1"/>
      <protection locked="0"/>
    </xf>
    <xf numFmtId="0" fontId="2" fillId="5" borderId="30" xfId="11" applyFont="1" applyFill="1" applyBorder="1" applyAlignment="1" applyProtection="1">
      <alignment vertical="center" wrapText="1"/>
      <protection locked="0"/>
    </xf>
    <xf numFmtId="0" fontId="2" fillId="5" borderId="42" xfId="11" applyFont="1" applyFill="1" applyBorder="1" applyAlignment="1" applyProtection="1">
      <alignment vertical="center" wrapText="1"/>
      <protection locked="0"/>
    </xf>
    <xf numFmtId="0" fontId="2" fillId="5" borderId="43" xfId="11" applyFont="1" applyFill="1" applyBorder="1" applyAlignment="1" applyProtection="1">
      <alignment vertical="center" wrapText="1"/>
      <protection locked="0"/>
    </xf>
    <xf numFmtId="0" fontId="2" fillId="5" borderId="44" xfId="11" applyFont="1" applyFill="1" applyBorder="1" applyAlignment="1" applyProtection="1">
      <alignment vertical="center" wrapText="1"/>
      <protection locked="0"/>
    </xf>
    <xf numFmtId="0" fontId="2" fillId="2" borderId="6" xfId="11" applyFont="1" applyFill="1" applyBorder="1" applyAlignment="1">
      <alignment horizontal="left" vertical="center"/>
    </xf>
    <xf numFmtId="0" fontId="2" fillId="2" borderId="5" xfId="11" applyFont="1" applyFill="1" applyBorder="1" applyAlignment="1">
      <alignment horizontal="left" vertical="center"/>
    </xf>
    <xf numFmtId="0" fontId="25" fillId="0" borderId="11" xfId="11" applyFont="1" applyBorder="1" applyAlignment="1">
      <alignment horizontal="left" vertical="top"/>
    </xf>
    <xf numFmtId="0" fontId="25" fillId="0" borderId="12" xfId="11" applyFont="1" applyBorder="1" applyAlignment="1">
      <alignment horizontal="left" vertical="top"/>
    </xf>
    <xf numFmtId="0" fontId="21" fillId="0" borderId="0" xfId="11" applyFont="1" applyAlignment="1">
      <alignment horizontal="center" vertical="top"/>
    </xf>
    <xf numFmtId="0" fontId="21" fillId="0" borderId="54" xfId="11" applyFont="1" applyBorder="1" applyAlignment="1">
      <alignment horizontal="center" vertical="center" wrapText="1"/>
    </xf>
    <xf numFmtId="0" fontId="19" fillId="4" borderId="15" xfId="11" applyFont="1" applyFill="1" applyBorder="1" applyAlignment="1">
      <alignment horizontal="center" vertical="center"/>
    </xf>
    <xf numFmtId="0" fontId="19" fillId="4" borderId="17" xfId="11" applyFont="1" applyFill="1" applyBorder="1" applyAlignment="1">
      <alignment horizontal="center" vertical="center"/>
    </xf>
    <xf numFmtId="0" fontId="19" fillId="4" borderId="14" xfId="11" applyFont="1" applyFill="1" applyBorder="1" applyAlignment="1">
      <alignment horizontal="center" vertical="center"/>
    </xf>
    <xf numFmtId="0" fontId="2" fillId="2" borderId="61" xfId="11" applyFont="1" applyFill="1" applyBorder="1" applyAlignment="1">
      <alignment horizontal="left" vertical="top" wrapText="1"/>
    </xf>
    <xf numFmtId="0" fontId="2" fillId="2" borderId="62" xfId="11" applyFont="1" applyFill="1" applyBorder="1" applyAlignment="1">
      <alignment horizontal="left" vertical="top" wrapText="1"/>
    </xf>
    <xf numFmtId="0" fontId="2" fillId="2" borderId="63" xfId="11" applyFont="1" applyFill="1" applyBorder="1" applyAlignment="1">
      <alignment horizontal="left" vertical="top" wrapText="1"/>
    </xf>
    <xf numFmtId="0" fontId="2" fillId="2" borderId="7" xfId="11" applyFont="1" applyFill="1" applyBorder="1" applyAlignment="1">
      <alignment horizontal="left" vertical="center" wrapText="1"/>
    </xf>
    <xf numFmtId="0" fontId="2" fillId="2" borderId="8" xfId="11" applyFont="1" applyFill="1" applyBorder="1" applyAlignment="1">
      <alignment horizontal="left" vertical="center" wrapText="1"/>
    </xf>
    <xf numFmtId="0" fontId="2" fillId="2" borderId="6" xfId="11" applyFont="1" applyFill="1" applyBorder="1" applyAlignment="1">
      <alignment horizontal="left" vertical="center" wrapText="1"/>
    </xf>
    <xf numFmtId="0" fontId="2" fillId="2" borderId="5" xfId="11" applyFont="1" applyFill="1" applyBorder="1" applyAlignment="1">
      <alignment horizontal="left" vertical="center" wrapText="1"/>
    </xf>
    <xf numFmtId="0" fontId="25" fillId="0" borderId="27" xfId="11" applyFont="1" applyBorder="1" applyAlignment="1">
      <alignment horizontal="left" vertical="top" wrapText="1"/>
    </xf>
    <xf numFmtId="0" fontId="25" fillId="0" borderId="19" xfId="11" applyFont="1" applyBorder="1" applyAlignment="1">
      <alignment horizontal="left" vertical="top" wrapText="1"/>
    </xf>
    <xf numFmtId="0" fontId="25" fillId="0" borderId="28" xfId="11" applyFont="1" applyBorder="1" applyAlignment="1">
      <alignment horizontal="left" vertical="top" wrapText="1"/>
    </xf>
    <xf numFmtId="0" fontId="25" fillId="0" borderId="7" xfId="11" applyFont="1" applyBorder="1" applyAlignment="1">
      <alignment horizontal="left" vertical="top"/>
    </xf>
    <xf numFmtId="0" fontId="25" fillId="0" borderId="8" xfId="11" applyFont="1" applyBorder="1" applyAlignment="1">
      <alignment horizontal="left" vertical="top"/>
    </xf>
    <xf numFmtId="0" fontId="23" fillId="0" borderId="53" xfId="10" applyFill="1" applyBorder="1" applyAlignment="1" applyProtection="1">
      <alignment horizontal="left" vertical="top"/>
    </xf>
    <xf numFmtId="0" fontId="25" fillId="0" borderId="54" xfId="11" applyFont="1" applyBorder="1" applyAlignment="1">
      <alignment horizontal="left" vertical="top"/>
    </xf>
    <xf numFmtId="0" fontId="25" fillId="0" borderId="55" xfId="11" applyFont="1" applyBorder="1" applyAlignment="1">
      <alignment horizontal="left" vertical="top"/>
    </xf>
    <xf numFmtId="0" fontId="2" fillId="2" borderId="27" xfId="11" applyFont="1" applyFill="1" applyBorder="1" applyAlignment="1">
      <alignment vertical="top" wrapText="1"/>
    </xf>
    <xf numFmtId="0" fontId="2" fillId="2" borderId="19" xfId="11" applyFont="1" applyFill="1" applyBorder="1" applyAlignment="1">
      <alignment vertical="top" wrapText="1"/>
    </xf>
    <xf numFmtId="0" fontId="2" fillId="2" borderId="28" xfId="11" applyFont="1" applyFill="1" applyBorder="1" applyAlignment="1">
      <alignment vertical="top" wrapText="1"/>
    </xf>
    <xf numFmtId="0" fontId="2" fillId="2" borderId="29" xfId="11" applyFont="1" applyFill="1" applyBorder="1" applyAlignment="1">
      <alignment horizontal="left" vertical="center" wrapText="1"/>
    </xf>
    <xf numFmtId="0" fontId="2" fillId="2" borderId="31" xfId="11" applyFont="1" applyFill="1" applyBorder="1" applyAlignment="1">
      <alignment horizontal="left" vertical="center" wrapText="1"/>
    </xf>
    <xf numFmtId="0" fontId="2" fillId="5" borderId="32" xfId="11" applyFont="1" applyFill="1" applyBorder="1" applyAlignment="1" applyProtection="1">
      <alignment horizontal="left" vertical="center"/>
      <protection locked="0"/>
    </xf>
    <xf numFmtId="0" fontId="2" fillId="5" borderId="29" xfId="11" applyFont="1" applyFill="1" applyBorder="1" applyAlignment="1" applyProtection="1">
      <alignment horizontal="left" vertical="center"/>
      <protection locked="0"/>
    </xf>
    <xf numFmtId="0" fontId="2" fillId="5" borderId="30" xfId="11" applyFont="1" applyFill="1" applyBorder="1" applyAlignment="1" applyProtection="1">
      <alignment horizontal="left" vertical="center"/>
      <protection locked="0"/>
    </xf>
    <xf numFmtId="0" fontId="2" fillId="2" borderId="36" xfId="11" applyFont="1" applyFill="1" applyBorder="1" applyAlignment="1">
      <alignment horizontal="left" vertical="center" wrapText="1"/>
    </xf>
    <xf numFmtId="0" fontId="2" fillId="2" borderId="39" xfId="11" applyFont="1" applyFill="1" applyBorder="1" applyAlignment="1">
      <alignment horizontal="left" vertical="center" wrapText="1"/>
    </xf>
    <xf numFmtId="0" fontId="2" fillId="2" borderId="37" xfId="11" applyFont="1" applyFill="1" applyBorder="1" applyAlignment="1">
      <alignment horizontal="left" vertical="center" wrapText="1"/>
    </xf>
    <xf numFmtId="0" fontId="2" fillId="2" borderId="36" xfId="11" applyFont="1" applyFill="1" applyBorder="1" applyAlignment="1">
      <alignment horizontal="left" vertical="top" wrapText="1"/>
    </xf>
    <xf numFmtId="0" fontId="2" fillId="2" borderId="39" xfId="11" applyFont="1" applyFill="1" applyBorder="1" applyAlignment="1">
      <alignment horizontal="left" vertical="top" wrapText="1"/>
    </xf>
    <xf numFmtId="0" fontId="2" fillId="2" borderId="37" xfId="11" applyFont="1" applyFill="1" applyBorder="1" applyAlignment="1">
      <alignment horizontal="left" vertical="top" wrapText="1"/>
    </xf>
    <xf numFmtId="0" fontId="2" fillId="5" borderId="31" xfId="11" applyFont="1" applyFill="1" applyBorder="1" applyAlignment="1" applyProtection="1">
      <alignment horizontal="left" vertical="center" wrapText="1"/>
      <protection locked="0"/>
    </xf>
    <xf numFmtId="0" fontId="2" fillId="5" borderId="5" xfId="11" applyFont="1" applyFill="1" applyBorder="1" applyAlignment="1" applyProtection="1">
      <alignment horizontal="left" vertical="center" wrapText="1"/>
      <protection locked="0"/>
    </xf>
    <xf numFmtId="0" fontId="2" fillId="5" borderId="10" xfId="11" applyFont="1" applyFill="1" applyBorder="1" applyAlignment="1" applyProtection="1">
      <alignment horizontal="left" vertical="center" wrapText="1"/>
      <protection locked="0"/>
    </xf>
    <xf numFmtId="0" fontId="2" fillId="2" borderId="36" xfId="11" applyFont="1" applyFill="1" applyBorder="1" applyAlignment="1">
      <alignment horizontal="left" vertical="center"/>
    </xf>
    <xf numFmtId="0" fontId="2" fillId="2" borderId="37" xfId="11" applyFont="1" applyFill="1" applyBorder="1" applyAlignment="1">
      <alignment horizontal="left" vertical="center"/>
    </xf>
    <xf numFmtId="0" fontId="2" fillId="5" borderId="38" xfId="11" applyFont="1" applyFill="1" applyBorder="1" applyAlignment="1" applyProtection="1">
      <alignment horizontal="left" vertical="center" wrapText="1"/>
      <protection locked="0"/>
    </xf>
    <xf numFmtId="0" fontId="2" fillId="5" borderId="39" xfId="11" applyFont="1" applyFill="1" applyBorder="1" applyAlignment="1" applyProtection="1">
      <alignment horizontal="left" vertical="center" wrapText="1"/>
      <protection locked="0"/>
    </xf>
    <xf numFmtId="0" fontId="2" fillId="5" borderId="30" xfId="11" applyFont="1" applyFill="1" applyBorder="1" applyAlignment="1" applyProtection="1">
      <alignment horizontal="left" vertical="center" wrapText="1"/>
      <protection locked="0"/>
    </xf>
    <xf numFmtId="0" fontId="2" fillId="5" borderId="32" xfId="11" applyFont="1" applyFill="1" applyBorder="1" applyAlignment="1" applyProtection="1">
      <alignment horizontal="left" vertical="center" wrapText="1"/>
      <protection locked="0"/>
    </xf>
    <xf numFmtId="0" fontId="2" fillId="5" borderId="29" xfId="11" applyFont="1" applyFill="1" applyBorder="1" applyAlignment="1" applyProtection="1">
      <alignment horizontal="left" vertical="center" wrapText="1"/>
      <protection locked="0"/>
    </xf>
    <xf numFmtId="0" fontId="2" fillId="2" borderId="3" xfId="11" applyFont="1" applyFill="1" applyBorder="1" applyAlignment="1">
      <alignment horizontal="left" vertical="center"/>
    </xf>
    <xf numFmtId="0" fontId="2" fillId="2" borderId="31" xfId="11" applyFont="1" applyFill="1" applyBorder="1" applyAlignment="1">
      <alignment horizontal="left" vertical="center"/>
    </xf>
    <xf numFmtId="0" fontId="2" fillId="2" borderId="16" xfId="11" applyFont="1" applyFill="1" applyBorder="1" applyAlignment="1">
      <alignment horizontal="left" vertical="center"/>
    </xf>
    <xf numFmtId="0" fontId="2" fillId="2" borderId="41" xfId="11" applyFont="1" applyFill="1" applyBorder="1" applyAlignment="1">
      <alignment horizontal="left" vertical="center"/>
    </xf>
    <xf numFmtId="0" fontId="2" fillId="5" borderId="42" xfId="11" applyFont="1" applyFill="1" applyBorder="1" applyAlignment="1" applyProtection="1">
      <alignment horizontal="left" vertical="center" wrapText="1"/>
      <protection locked="0"/>
    </xf>
    <xf numFmtId="0" fontId="2" fillId="5" borderId="43" xfId="11" applyFont="1" applyFill="1" applyBorder="1" applyAlignment="1" applyProtection="1">
      <alignment horizontal="left" vertical="center" wrapText="1"/>
      <protection locked="0"/>
    </xf>
    <xf numFmtId="0" fontId="2" fillId="5" borderId="44" xfId="11" applyFont="1" applyFill="1" applyBorder="1" applyAlignment="1" applyProtection="1">
      <alignment horizontal="left" vertical="center" wrapText="1"/>
      <protection locked="0"/>
    </xf>
    <xf numFmtId="0" fontId="0" fillId="2" borderId="27" xfId="11" applyFont="1" applyFill="1" applyBorder="1" applyAlignment="1">
      <alignment horizontal="left" vertical="top" wrapText="1"/>
    </xf>
    <xf numFmtId="0" fontId="2" fillId="2" borderId="19" xfId="11" applyFont="1" applyFill="1" applyBorder="1" applyAlignment="1">
      <alignment horizontal="left" vertical="top" wrapText="1"/>
    </xf>
    <xf numFmtId="0" fontId="2" fillId="2" borderId="28" xfId="11" applyFont="1" applyFill="1" applyBorder="1" applyAlignment="1">
      <alignment horizontal="left" vertical="top" wrapText="1"/>
    </xf>
    <xf numFmtId="166" fontId="2" fillId="5" borderId="32" xfId="11" applyNumberFormat="1" applyFont="1" applyFill="1" applyBorder="1" applyAlignment="1" applyProtection="1">
      <alignment horizontal="left" vertical="center" wrapText="1"/>
      <protection locked="0"/>
    </xf>
    <xf numFmtId="166" fontId="2" fillId="5" borderId="29" xfId="11" applyNumberFormat="1" applyFont="1" applyFill="1" applyBorder="1" applyAlignment="1" applyProtection="1">
      <alignment horizontal="left" vertical="center" wrapText="1"/>
      <protection locked="0"/>
    </xf>
    <xf numFmtId="166" fontId="2" fillId="5" borderId="30" xfId="11" applyNumberFormat="1" applyFont="1" applyFill="1" applyBorder="1" applyAlignment="1" applyProtection="1">
      <alignment horizontal="left" vertical="center" wrapText="1"/>
      <protection locked="0"/>
    </xf>
    <xf numFmtId="0" fontId="2" fillId="5" borderId="33" xfId="11" applyFont="1" applyFill="1" applyBorder="1" applyAlignment="1" applyProtection="1">
      <alignment horizontal="left" vertical="center" wrapText="1"/>
      <protection locked="0"/>
    </xf>
    <xf numFmtId="0" fontId="2" fillId="5" borderId="34" xfId="11" applyFont="1" applyFill="1" applyBorder="1" applyAlignment="1" applyProtection="1">
      <alignment horizontal="left" vertical="center" wrapText="1"/>
      <protection locked="0"/>
    </xf>
    <xf numFmtId="0" fontId="2" fillId="5" borderId="35" xfId="11" applyFont="1" applyFill="1" applyBorder="1" applyAlignment="1" applyProtection="1">
      <alignment horizontal="left" vertical="center" wrapText="1"/>
      <protection locked="0"/>
    </xf>
    <xf numFmtId="0" fontId="19" fillId="2" borderId="51" xfId="11" applyFont="1" applyFill="1" applyBorder="1" applyAlignment="1">
      <alignment horizontal="left" vertical="center" wrapText="1"/>
    </xf>
    <xf numFmtId="0" fontId="19" fillId="2" borderId="0" xfId="11" applyFont="1" applyFill="1" applyAlignment="1">
      <alignment horizontal="left" vertical="center" wrapText="1"/>
    </xf>
    <xf numFmtId="0" fontId="19" fillId="2" borderId="52" xfId="11" applyFont="1" applyFill="1" applyBorder="1" applyAlignment="1">
      <alignment horizontal="left" vertical="center" wrapText="1"/>
    </xf>
    <xf numFmtId="0" fontId="2" fillId="2" borderId="49" xfId="11" applyFont="1" applyFill="1" applyBorder="1" applyAlignment="1">
      <alignment horizontal="left" vertical="top" wrapText="1"/>
    </xf>
    <xf numFmtId="0" fontId="2" fillId="2" borderId="50" xfId="11" applyFont="1" applyFill="1" applyBorder="1" applyAlignment="1">
      <alignment horizontal="left" vertical="top" wrapText="1"/>
    </xf>
    <xf numFmtId="0" fontId="19" fillId="2" borderId="36" xfId="11" applyFont="1" applyFill="1" applyBorder="1" applyAlignment="1">
      <alignment horizontal="left" vertical="top" wrapText="1"/>
    </xf>
    <xf numFmtId="0" fontId="19" fillId="2" borderId="39" xfId="11" applyFont="1" applyFill="1" applyBorder="1" applyAlignment="1">
      <alignment horizontal="left" vertical="top" wrapText="1"/>
    </xf>
    <xf numFmtId="0" fontId="19" fillId="2" borderId="40" xfId="11" applyFont="1" applyFill="1" applyBorder="1" applyAlignment="1">
      <alignment horizontal="left" vertical="top" wrapText="1"/>
    </xf>
    <xf numFmtId="0" fontId="25" fillId="2" borderId="3" xfId="11" applyFont="1" applyFill="1" applyBorder="1" applyAlignment="1">
      <alignment vertical="top" wrapText="1"/>
    </xf>
    <xf numFmtId="0" fontId="25" fillId="2" borderId="29" xfId="11" applyFont="1" applyFill="1" applyBorder="1" applyAlignment="1">
      <alignment vertical="top" wrapText="1"/>
    </xf>
    <xf numFmtId="0" fontId="25" fillId="2" borderId="31" xfId="11" applyFont="1" applyFill="1" applyBorder="1" applyAlignment="1">
      <alignment vertical="top" wrapText="1"/>
    </xf>
    <xf numFmtId="0" fontId="1" fillId="2" borderId="16" xfId="11" applyFont="1" applyFill="1" applyBorder="1" applyAlignment="1">
      <alignment vertical="center" wrapText="1"/>
    </xf>
    <xf numFmtId="0" fontId="1" fillId="2" borderId="43" xfId="11" applyFont="1" applyFill="1" applyBorder="1" applyAlignment="1">
      <alignment vertical="center" wrapText="1"/>
    </xf>
    <xf numFmtId="0" fontId="1" fillId="2" borderId="41" xfId="11" applyFont="1" applyFill="1" applyBorder="1" applyAlignment="1">
      <alignment vertical="center" wrapText="1"/>
    </xf>
    <xf numFmtId="0" fontId="25" fillId="6" borderId="32" xfId="11" applyFont="1" applyFill="1" applyBorder="1" applyAlignment="1">
      <alignment vertical="top" wrapText="1"/>
    </xf>
    <xf numFmtId="0" fontId="25" fillId="6" borderId="29" xfId="11" applyFont="1" applyFill="1" applyBorder="1" applyAlignment="1">
      <alignment vertical="top" wrapText="1"/>
    </xf>
    <xf numFmtId="0" fontId="25" fillId="6" borderId="30" xfId="11" applyFont="1" applyFill="1" applyBorder="1" applyAlignment="1">
      <alignment vertical="top" wrapText="1"/>
    </xf>
    <xf numFmtId="0" fontId="34" fillId="2" borderId="42" xfId="14" applyFont="1" applyFill="1" applyBorder="1" applyAlignment="1">
      <alignment vertical="center" wrapText="1"/>
    </xf>
    <xf numFmtId="0" fontId="34" fillId="2" borderId="43" xfId="14" applyFont="1" applyFill="1" applyBorder="1" applyAlignment="1">
      <alignment vertical="center" wrapText="1"/>
    </xf>
    <xf numFmtId="0" fontId="34" fillId="2" borderId="44" xfId="14" applyFont="1" applyFill="1" applyBorder="1" applyAlignment="1">
      <alignment vertical="center" wrapText="1"/>
    </xf>
    <xf numFmtId="0" fontId="19" fillId="4" borderId="27" xfId="11" applyFont="1" applyFill="1" applyBorder="1" applyAlignment="1">
      <alignment horizontal="center" vertical="center"/>
    </xf>
    <xf numFmtId="0" fontId="19" fillId="4" borderId="19" xfId="11" applyFont="1" applyFill="1" applyBorder="1" applyAlignment="1">
      <alignment horizontal="center" vertical="center"/>
    </xf>
    <xf numFmtId="0" fontId="19" fillId="4" borderId="28" xfId="11" applyFont="1" applyFill="1" applyBorder="1" applyAlignment="1">
      <alignment horizontal="center" vertical="center"/>
    </xf>
    <xf numFmtId="0" fontId="28" fillId="0" borderId="0" xfId="11" applyFont="1" applyAlignment="1">
      <alignment horizontal="center" vertical="top"/>
    </xf>
    <xf numFmtId="0" fontId="17" fillId="4" borderId="25" xfId="11" applyFont="1" applyFill="1" applyBorder="1" applyAlignment="1">
      <alignment horizontal="center" vertical="top"/>
    </xf>
    <xf numFmtId="0" fontId="17" fillId="4" borderId="26" xfId="11" applyFont="1" applyFill="1" applyBorder="1" applyAlignment="1">
      <alignment horizontal="center" vertical="top"/>
    </xf>
    <xf numFmtId="0" fontId="17" fillId="4" borderId="1" xfId="11" applyFont="1" applyFill="1" applyBorder="1" applyAlignment="1">
      <alignment horizontal="center" vertical="top"/>
    </xf>
    <xf numFmtId="0" fontId="25" fillId="0" borderId="25" xfId="11" applyFont="1" applyBorder="1" applyAlignment="1">
      <alignment horizontal="left" vertical="top" wrapText="1"/>
    </xf>
    <xf numFmtId="0" fontId="25" fillId="0" borderId="26" xfId="11" applyFont="1" applyBorder="1" applyAlignment="1">
      <alignment horizontal="left" vertical="top" wrapText="1"/>
    </xf>
    <xf numFmtId="0" fontId="25" fillId="0" borderId="1" xfId="11" applyFont="1" applyBorder="1" applyAlignment="1">
      <alignment horizontal="left" vertical="top" wrapText="1"/>
    </xf>
    <xf numFmtId="0" fontId="21" fillId="0" borderId="26" xfId="11" applyFont="1" applyBorder="1" applyAlignment="1">
      <alignment horizontal="center" vertical="center" wrapText="1"/>
    </xf>
    <xf numFmtId="0" fontId="1" fillId="2" borderId="2" xfId="11" applyFont="1" applyFill="1" applyBorder="1" applyAlignment="1">
      <alignment vertical="top" wrapText="1"/>
    </xf>
    <xf numFmtId="0" fontId="1" fillId="2" borderId="49" xfId="11" applyFont="1" applyFill="1" applyBorder="1" applyAlignment="1">
      <alignment vertical="top" wrapText="1"/>
    </xf>
    <xf numFmtId="0" fontId="1" fillId="2" borderId="57" xfId="11" applyFont="1" applyFill="1" applyBorder="1" applyAlignment="1">
      <alignment vertical="top" wrapText="1"/>
    </xf>
    <xf numFmtId="0" fontId="1" fillId="2" borderId="58" xfId="11" applyFont="1" applyFill="1" applyBorder="1" applyAlignment="1">
      <alignment vertical="center" wrapText="1"/>
    </xf>
    <xf numFmtId="0" fontId="1" fillId="2" borderId="49" xfId="11" applyFont="1" applyFill="1" applyBorder="1" applyAlignment="1">
      <alignment vertical="center" wrapText="1"/>
    </xf>
    <xf numFmtId="0" fontId="1" fillId="2" borderId="50" xfId="11" applyFont="1" applyFill="1" applyBorder="1" applyAlignment="1">
      <alignment vertical="center" wrapText="1"/>
    </xf>
    <xf numFmtId="49" fontId="27" fillId="0" borderId="0" xfId="0" applyNumberFormat="1" applyFont="1" applyAlignment="1">
      <alignment vertical="top" wrapText="1"/>
    </xf>
    <xf numFmtId="0" fontId="18" fillId="4" borderId="25" xfId="0" applyFont="1" applyFill="1" applyBorder="1" applyAlignment="1">
      <alignment horizontal="center" vertical="center"/>
    </xf>
    <xf numFmtId="0" fontId="18" fillId="4" borderId="26" xfId="0" applyFont="1" applyFill="1" applyBorder="1" applyAlignment="1">
      <alignment horizontal="center" vertical="center"/>
    </xf>
    <xf numFmtId="0" fontId="18" fillId="4" borderId="1" xfId="0" applyFont="1" applyFill="1" applyBorder="1" applyAlignment="1">
      <alignment horizontal="center" vertical="center"/>
    </xf>
    <xf numFmtId="49" fontId="0" fillId="0" borderId="7" xfId="0" applyNumberFormat="1" applyBorder="1" applyAlignment="1">
      <alignment horizontal="left" vertical="center" wrapText="1"/>
    </xf>
    <xf numFmtId="49" fontId="0" fillId="0" borderId="8" xfId="0" applyNumberFormat="1" applyBorder="1" applyAlignment="1">
      <alignment horizontal="left" vertical="center" wrapText="1"/>
    </xf>
    <xf numFmtId="49" fontId="0" fillId="0" borderId="9" xfId="0" applyNumberFormat="1" applyBorder="1" applyAlignment="1">
      <alignment horizontal="left" vertical="center" wrapText="1"/>
    </xf>
    <xf numFmtId="0" fontId="19" fillId="0" borderId="6" xfId="0" applyFont="1" applyBorder="1" applyAlignment="1">
      <alignment horizontal="left" vertical="center"/>
    </xf>
    <xf numFmtId="0" fontId="19" fillId="0" borderId="5" xfId="0" applyFont="1" applyBorder="1" applyAlignment="1">
      <alignment horizontal="left" vertical="center"/>
    </xf>
    <xf numFmtId="0" fontId="19" fillId="0" borderId="10" xfId="0" applyFont="1" applyBorder="1" applyAlignment="1">
      <alignment horizontal="left" vertical="center"/>
    </xf>
    <xf numFmtId="0" fontId="0" fillId="5" borderId="11" xfId="0" applyFill="1" applyBorder="1" applyAlignment="1" applyProtection="1">
      <alignment vertical="center"/>
      <protection locked="0"/>
    </xf>
    <xf numFmtId="0" fontId="0" fillId="5" borderId="12" xfId="0" applyFill="1" applyBorder="1" applyAlignment="1" applyProtection="1">
      <alignment vertical="center"/>
      <protection locked="0"/>
    </xf>
    <xf numFmtId="0" fontId="0" fillId="5" borderId="13" xfId="0" applyFill="1" applyBorder="1" applyAlignment="1" applyProtection="1">
      <alignment vertical="center"/>
      <protection locked="0"/>
    </xf>
  </cellXfs>
  <cellStyles count="16">
    <cellStyle name="Currency 2" xfId="13" xr:uid="{8D910C19-6E71-452A-B241-8EA9E22AE905}"/>
    <cellStyle name="Hyperlink" xfId="10" builtinId="8" customBuiltin="1"/>
    <cellStyle name="Hyperlink 2" xfId="8" xr:uid="{00000000-0005-0000-0000-000001000000}"/>
    <cellStyle name="Hyperlink 3" xfId="12" xr:uid="{0EA34A21-0885-4403-ADAC-7E2D3EAED970}"/>
    <cellStyle name="Normal" xfId="0" builtinId="0" customBuiltin="1"/>
    <cellStyle name="Normal 2" xfId="2" xr:uid="{00000000-0005-0000-0000-000003000000}"/>
    <cellStyle name="Normal 2 2" xfId="5" xr:uid="{00000000-0005-0000-0000-000004000000}"/>
    <cellStyle name="Normal 3" xfId="4" xr:uid="{00000000-0005-0000-0000-000005000000}"/>
    <cellStyle name="Normal 3 2" xfId="14" xr:uid="{D88078CE-8C36-4387-AD1F-4A61089FC1FD}"/>
    <cellStyle name="Normal 4" xfId="7" xr:uid="{00000000-0005-0000-0000-000006000000}"/>
    <cellStyle name="Normal 5" xfId="1" xr:uid="{00000000-0005-0000-0000-000007000000}"/>
    <cellStyle name="Normal 5 2" xfId="9" xr:uid="{00000000-0005-0000-0000-000008000000}"/>
    <cellStyle name="Normal 6" xfId="11" xr:uid="{FE84068B-CFEA-42E7-8924-66F31B80BC7D}"/>
    <cellStyle name="Normal 6 2" xfId="15" xr:uid="{7BEF6337-0486-4523-8D3B-EEEAF249472F}"/>
    <cellStyle name="Note 2" xfId="3" xr:uid="{00000000-0005-0000-0000-000009000000}"/>
    <cellStyle name="Note 2 2" xfId="6" xr:uid="{00000000-0005-0000-0000-00000A000000}"/>
  </cellStyles>
  <dxfs count="61">
    <dxf>
      <numFmt numFmtId="167" formatCode="\&lt;0.0\1"/>
    </dxf>
    <dxf>
      <numFmt numFmtId="167" formatCode="\&lt;0.0\1"/>
    </dxf>
    <dxf>
      <fill>
        <patternFill>
          <bgColor theme="5" tint="0.59996337778862885"/>
        </patternFill>
      </fill>
    </dxf>
    <dxf>
      <numFmt numFmtId="168" formatCode=";;;"/>
      <fill>
        <patternFill>
          <bgColor theme="0" tint="-0.499984740745262"/>
        </patternFill>
      </fill>
    </dxf>
    <dxf>
      <font>
        <color theme="0" tint="-0.499984740745262"/>
      </font>
      <numFmt numFmtId="168" formatCode=";;;"/>
      <fill>
        <patternFill>
          <bgColor theme="0" tint="-0.499984740745262"/>
        </patternFill>
      </fill>
    </dxf>
    <dxf>
      <numFmt numFmtId="167" formatCode="\&lt;0.0\1"/>
    </dxf>
    <dxf>
      <numFmt numFmtId="168" formatCode=";;;"/>
      <fill>
        <patternFill>
          <bgColor theme="0" tint="-0.499984740745262"/>
        </patternFill>
      </fill>
    </dxf>
    <dxf>
      <numFmt numFmtId="168" formatCode=";;;"/>
      <fill>
        <patternFill>
          <bgColor theme="0" tint="-0.499984740745262"/>
        </patternFill>
      </fill>
    </dxf>
    <dxf>
      <font>
        <color rgb="FF9C0006"/>
      </font>
      <fill>
        <patternFill>
          <bgColor rgb="FFFFC7CE"/>
        </patternFill>
      </fill>
    </dxf>
    <dxf>
      <font>
        <color rgb="FF9C0006"/>
      </font>
      <fill>
        <patternFill>
          <bgColor rgb="FFFFC7CE"/>
        </patternFill>
      </fill>
    </dxf>
    <dxf>
      <numFmt numFmtId="167" formatCode="\&lt;0.0\1"/>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68" formatCode=";;;"/>
      <fill>
        <patternFill>
          <bgColor theme="0" tint="-0.499984740745262"/>
        </patternFill>
      </fill>
    </dxf>
    <dxf>
      <numFmt numFmtId="168" formatCode=";;;"/>
      <fill>
        <patternFill>
          <bgColor theme="0" tint="-0.499984740745262"/>
        </patternFill>
      </fill>
    </dxf>
    <dxf>
      <numFmt numFmtId="168" formatCode=";;;"/>
      <fill>
        <patternFill>
          <bgColor theme="0" tint="-0.499984740745262"/>
        </patternFill>
      </fill>
    </dxf>
    <dxf>
      <numFmt numFmtId="168" formatCode=";;;"/>
      <fill>
        <patternFill>
          <bgColor theme="0" tint="-0.499984740745262"/>
        </patternFill>
      </fill>
    </dxf>
    <dxf>
      <numFmt numFmtId="168" formatCode=";;;"/>
      <fill>
        <patternFill>
          <bgColor theme="0" tint="-0.499984740745262"/>
        </patternFill>
      </fill>
    </dxf>
    <dxf>
      <numFmt numFmtId="168" formatCode=";;;"/>
      <fill>
        <patternFill>
          <bgColor theme="0" tint="-0.499984740745262"/>
        </patternFill>
      </fill>
    </dxf>
    <dxf>
      <numFmt numFmtId="168" formatCode=";;;"/>
      <fill>
        <patternFill>
          <bgColor theme="0" tint="-0.499984740745262"/>
        </patternFill>
      </fill>
    </dxf>
    <dxf>
      <numFmt numFmtId="168" formatCode=";;;"/>
      <fill>
        <patternFill>
          <bgColor theme="0" tint="-0.499984740745262"/>
        </patternFill>
      </fill>
    </dxf>
    <dxf>
      <numFmt numFmtId="168" formatCode=";;;"/>
      <fill>
        <patternFill>
          <bgColor theme="0" tint="-0.499984740745262"/>
        </patternFill>
      </fill>
    </dxf>
    <dxf>
      <numFmt numFmtId="167" formatCode="\&lt;0.0\1"/>
    </dxf>
    <dxf>
      <numFmt numFmtId="168" formatCode=";;;"/>
      <fill>
        <patternFill>
          <bgColor theme="0" tint="-0.499984740745262"/>
        </patternFill>
      </fill>
    </dxf>
    <dxf>
      <numFmt numFmtId="167" formatCode="\&lt;0.0\1"/>
    </dxf>
    <dxf>
      <numFmt numFmtId="168" formatCode=";;;"/>
      <fill>
        <patternFill>
          <bgColor theme="0" tint="-0.499984740745262"/>
        </patternFill>
      </fill>
    </dxf>
    <dxf>
      <font>
        <color theme="1"/>
      </font>
      <fill>
        <patternFill>
          <bgColor theme="5" tint="0.59996337778862885"/>
        </patternFill>
      </fill>
    </dxf>
    <dxf>
      <font>
        <color theme="1"/>
      </font>
      <fill>
        <patternFill>
          <bgColor theme="5" tint="0.59996337778862885"/>
        </patternFill>
      </fill>
    </dxf>
    <dxf>
      <numFmt numFmtId="167" formatCode="\&lt;0.0\1"/>
    </dxf>
    <dxf>
      <font>
        <color theme="1"/>
      </font>
      <fill>
        <patternFill>
          <bgColor theme="5" tint="0.59996337778862885"/>
        </patternFill>
      </fill>
    </dxf>
    <dxf>
      <font>
        <color theme="1"/>
      </font>
      <fill>
        <patternFill>
          <bgColor theme="5" tint="0.59996337778862885"/>
        </patternFill>
      </fill>
    </dxf>
    <dxf>
      <font>
        <color theme="1"/>
      </font>
      <fill>
        <patternFill>
          <bgColor theme="5" tint="0.59996337778862885"/>
        </patternFill>
      </fill>
    </dxf>
    <dxf>
      <font>
        <color theme="1"/>
      </font>
      <fill>
        <patternFill>
          <bgColor theme="5" tint="0.59996337778862885"/>
        </patternFill>
      </fill>
    </dxf>
    <dxf>
      <font>
        <color theme="1"/>
      </font>
      <fill>
        <patternFill>
          <bgColor theme="5" tint="0.59996337778862885"/>
        </patternFill>
      </fill>
    </dxf>
    <dxf>
      <numFmt numFmtId="168" formatCode=";;;"/>
      <fill>
        <patternFill>
          <bgColor theme="0" tint="-0.499984740745262"/>
        </patternFill>
      </fill>
    </dxf>
    <dxf>
      <numFmt numFmtId="168" formatCode=";;;"/>
      <fill>
        <patternFill>
          <bgColor theme="0" tint="-0.499984740745262"/>
        </patternFill>
      </fill>
    </dxf>
    <dxf>
      <numFmt numFmtId="168" formatCode=";;;"/>
      <fill>
        <patternFill>
          <bgColor theme="0" tint="-0.499984740745262"/>
        </patternFill>
      </fill>
    </dxf>
    <dxf>
      <fill>
        <patternFill>
          <bgColor theme="5" tint="0.59996337778862885"/>
        </patternFill>
      </fill>
    </dxf>
    <dxf>
      <fill>
        <patternFill>
          <bgColor theme="5" tint="0.59996337778862885"/>
        </patternFill>
      </fill>
    </dxf>
    <dxf>
      <numFmt numFmtId="168" formatCode=";;;"/>
      <fill>
        <patternFill>
          <bgColor theme="0" tint="-0.499984740745262"/>
        </patternFill>
      </fill>
    </dxf>
    <dxf>
      <numFmt numFmtId="168" formatCode=";;;"/>
      <fill>
        <patternFill>
          <bgColor theme="0" tint="-0.499984740745262"/>
        </patternFill>
      </fill>
    </dxf>
    <dxf>
      <font>
        <color theme="0" tint="-0.499984740745262"/>
      </font>
      <numFmt numFmtId="168" formatCode=";;;"/>
      <fill>
        <patternFill>
          <bgColor theme="0" tint="-0.499984740745262"/>
        </patternFill>
      </fill>
    </dxf>
    <dxf>
      <numFmt numFmtId="168" formatCode=";;;"/>
      <fill>
        <patternFill>
          <bgColor theme="0" tint="-0.499984740745262"/>
        </patternFill>
      </fill>
    </dxf>
    <dxf>
      <numFmt numFmtId="168" formatCode=";;;"/>
      <fill>
        <patternFill>
          <bgColor theme="0" tint="-0.499984740745262"/>
        </patternFill>
      </fill>
    </dxf>
    <dxf>
      <fill>
        <patternFill>
          <bgColor theme="5" tint="0.59996337778862885"/>
        </patternFill>
      </fill>
    </dxf>
    <dxf>
      <fill>
        <patternFill>
          <bgColor theme="5" tint="0.59996337778862885"/>
        </patternFill>
      </fill>
    </dxf>
    <dxf>
      <numFmt numFmtId="168" formatCode=";;;"/>
      <fill>
        <patternFill>
          <bgColor theme="0" tint="-0.499984740745262"/>
        </patternFill>
      </fill>
    </dxf>
    <dxf>
      <font>
        <color theme="0" tint="-0.499984740745262"/>
      </font>
      <numFmt numFmtId="168" formatCode=";;;"/>
      <fill>
        <patternFill>
          <bgColor theme="0" tint="-0.499984740745262"/>
        </patternFill>
      </fill>
    </dxf>
    <dxf>
      <numFmt numFmtId="168" formatCode=";;;"/>
      <fill>
        <patternFill>
          <bgColor theme="0" tint="-0.499984740745262"/>
        </patternFill>
      </fill>
    </dxf>
    <dxf>
      <font>
        <color theme="0" tint="-0.499984740745262"/>
      </font>
      <numFmt numFmtId="168" formatCode=";;;"/>
      <fill>
        <patternFill>
          <bgColor theme="0" tint="-0.499984740745262"/>
        </patternFill>
      </fill>
    </dxf>
    <dxf>
      <font>
        <color theme="0" tint="-0.499984740745262"/>
      </font>
      <numFmt numFmtId="168" formatCode=";;;"/>
      <fill>
        <patternFill>
          <bgColor theme="0" tint="-0.499984740745262"/>
        </patternFill>
      </fill>
    </dxf>
    <dxf>
      <font>
        <color theme="0" tint="-0.499984740745262"/>
      </font>
      <numFmt numFmtId="168" formatCode=";;;"/>
      <fill>
        <patternFill>
          <bgColor theme="0" tint="-0.499984740745262"/>
        </patternFill>
      </fill>
    </dxf>
    <dxf>
      <font>
        <color theme="0" tint="-0.499984740745262"/>
      </font>
      <numFmt numFmtId="168" formatCode=";;;"/>
      <fill>
        <patternFill patternType="solid">
          <bgColor theme="0" tint="-0.499984740745262"/>
        </patternFill>
      </fill>
    </dxf>
    <dxf>
      <numFmt numFmtId="168" formatCode=";;;"/>
      <fill>
        <patternFill>
          <bgColor theme="0" tint="-0.499984740745262"/>
        </patternFill>
      </fill>
    </dxf>
    <dxf>
      <numFmt numFmtId="168" formatCode=";;;"/>
      <fill>
        <patternFill>
          <bgColor theme="0" tint="-0.499984740745262"/>
        </patternFill>
      </fill>
    </dxf>
    <dxf>
      <numFmt numFmtId="168" formatCode=";;;"/>
      <fill>
        <patternFill>
          <bgColor theme="0" tint="-0.499984740745262"/>
        </patternFill>
      </fill>
    </dxf>
    <dxf>
      <numFmt numFmtId="168" formatCode=";;;"/>
      <fill>
        <patternFill>
          <bgColor theme="0" tint="-0.499984740745262"/>
        </patternFill>
      </fill>
    </dxf>
    <dxf>
      <font>
        <color theme="0" tint="-0.499984740745262"/>
      </font>
      <numFmt numFmtId="168" formatCode=";;;"/>
      <fill>
        <patternFill patternType="solid">
          <bgColor theme="0" tint="-0.499984740745262"/>
        </patternFill>
      </fill>
    </dxf>
    <dxf>
      <numFmt numFmtId="168" formatCode=";;;"/>
      <fill>
        <patternFill>
          <bgColor theme="0" tint="-0.499984740745262"/>
        </patternFill>
      </fill>
    </dxf>
  </dxfs>
  <tableStyles count="0" defaultTableStyle="TableStyleMedium2" defaultPivotStyle="PivotStyleLight16"/>
  <colors>
    <mruColors>
      <color rgb="FFFFFFCC"/>
      <color rgb="FFFFFF99"/>
      <color rgb="FF9C0000"/>
      <color rgb="FFFFC7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ceq.texas.gov/permitting/air/local_programs.html" TargetMode="External"/><Relationship Id="rId3" Type="http://schemas.openxmlformats.org/officeDocument/2006/relationships/hyperlink" Target="https://www.tceq.texas.gov/permitting/air/guidance/newsourcereview/rap/rap-sct.html" TargetMode="External"/><Relationship Id="rId7" Type="http://schemas.openxmlformats.org/officeDocument/2006/relationships/hyperlink" Target="https://www.tceq.texas.gov/permitting/central_registry/guidance.html" TargetMode="External"/><Relationship Id="rId2" Type="http://schemas.openxmlformats.org/officeDocument/2006/relationships/hyperlink" Target="http://www.tceq.texas.gov/compliance/enforcement/compliance-history/about.html" TargetMode="External"/><Relationship Id="rId1" Type="http://schemas.openxmlformats.org/officeDocument/2006/relationships/hyperlink" Target="http://www.tceq.texas.gov/compliance/enforcement/compliance-history/get_report.html" TargetMode="External"/><Relationship Id="rId6" Type="http://schemas.openxmlformats.org/officeDocument/2006/relationships/hyperlink" Target="http://www.tceq.texas.gov/agency/directory/region" TargetMode="External"/><Relationship Id="rId5" Type="http://schemas.openxmlformats.org/officeDocument/2006/relationships/hyperlink" Target="https://ftps.tceq.texas.gov/help/" TargetMode="External"/><Relationship Id="rId4" Type="http://schemas.openxmlformats.org/officeDocument/2006/relationships/hyperlink" Target="https://www.tceq.texas.gov/permitting/air/nav/air_bact_combustsources.html"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tceq.texas.gov/agency/financial/fees/delin" TargetMode="External"/><Relationship Id="rId3" Type="http://schemas.openxmlformats.org/officeDocument/2006/relationships/hyperlink" Target="https://www.naics.com/sic-codes-industry-drilldown/" TargetMode="External"/><Relationship Id="rId7" Type="http://schemas.openxmlformats.org/officeDocument/2006/relationships/hyperlink" Target="http://www.tceq.texas.gov/agency/fees/delin" TargetMode="External"/><Relationship Id="rId2" Type="http://schemas.openxmlformats.org/officeDocument/2006/relationships/hyperlink" Target="https://fyi.capitol.texas.gov/Home.aspx" TargetMode="External"/><Relationship Id="rId1" Type="http://schemas.openxmlformats.org/officeDocument/2006/relationships/hyperlink" Target="https://capitol.texas.gov/" TargetMode="External"/><Relationship Id="rId6" Type="http://schemas.openxmlformats.org/officeDocument/2006/relationships/hyperlink" Target="http://www.tceq.texas.gov/permitting/air/confidential.html" TargetMode="External"/><Relationship Id="rId11" Type="http://schemas.openxmlformats.org/officeDocument/2006/relationships/printerSettings" Target="../printerSettings/printerSettings2.bin"/><Relationship Id="rId5" Type="http://schemas.openxmlformats.org/officeDocument/2006/relationships/hyperlink" Target="http://www.tceq.texas.gov/permitting/air/confidential.html" TargetMode="External"/><Relationship Id="rId10" Type="http://schemas.openxmlformats.org/officeDocument/2006/relationships/hyperlink" Target="https://www.census.gov/naics/" TargetMode="External"/><Relationship Id="rId4" Type="http://schemas.openxmlformats.org/officeDocument/2006/relationships/hyperlink" Target="http://www.sos.state.tx.us/" TargetMode="External"/><Relationship Id="rId9" Type="http://schemas.openxmlformats.org/officeDocument/2006/relationships/hyperlink" Target="https://www.tceq.texas.gov/permitting/ai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hyperlink" Target="https://www.tceq.texas.gov/permitting/air/guidance/newsourcereview/nsrapp-tools.html" TargetMode="External"/><Relationship Id="rId2" Type="http://schemas.openxmlformats.org/officeDocument/2006/relationships/hyperlink" Target="http://www.tceq.texas.gov/permitting/air/bilingual/how1_2_pn.html" TargetMode="External"/><Relationship Id="rId1" Type="http://schemas.openxmlformats.org/officeDocument/2006/relationships/hyperlink" Target="http://www.tceq.texas.gov/permitting/air/bilingual/how1_2_pn.html" TargetMode="External"/><Relationship Id="rId4"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3.tceq.texas.gov/epay/" TargetMode="External"/><Relationship Id="rId1" Type="http://schemas.openxmlformats.org/officeDocument/2006/relationships/hyperlink" Target="https://www3.tceq.texas.gov/epa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tint="0.59999389629810485"/>
  </sheetPr>
  <dimension ref="A1:F79"/>
  <sheetViews>
    <sheetView showGridLines="0" tabSelected="1" zoomScaleNormal="100" zoomScalePageLayoutView="60" workbookViewId="0">
      <selection activeCell="A2" sqref="A2:D2"/>
    </sheetView>
  </sheetViews>
  <sheetFormatPr defaultColWidth="0" defaultRowHeight="14.25" customHeight="1" zeroHeight="1" x14ac:dyDescent="0.2"/>
  <cols>
    <col min="1" max="1" width="33.375" style="6" customWidth="1"/>
    <col min="2" max="2" width="59" style="6" customWidth="1"/>
    <col min="3" max="4" width="18.375" style="6" customWidth="1"/>
    <col min="5" max="5" width="2.625" style="6" customWidth="1"/>
    <col min="6" max="6" width="14.5" style="6" hidden="1" customWidth="1"/>
    <col min="7" max="16384" width="8" style="6" hidden="1"/>
  </cols>
  <sheetData>
    <row r="1" spans="1:6" ht="5.25" customHeight="1" thickBot="1" x14ac:dyDescent="0.25">
      <c r="A1" s="300" t="s">
        <v>702</v>
      </c>
      <c r="B1" s="300"/>
      <c r="C1" s="300"/>
      <c r="D1" s="300"/>
    </row>
    <row r="2" spans="1:6" ht="20.100000000000001" customHeight="1" x14ac:dyDescent="0.2">
      <c r="A2" s="305" t="s">
        <v>923</v>
      </c>
      <c r="B2" s="306"/>
      <c r="C2" s="306"/>
      <c r="D2" s="307"/>
    </row>
    <row r="3" spans="1:6" ht="15" customHeight="1" x14ac:dyDescent="0.2">
      <c r="A3" s="329" t="s">
        <v>924</v>
      </c>
      <c r="B3" s="330"/>
      <c r="C3" s="330"/>
      <c r="D3" s="331"/>
    </row>
    <row r="4" spans="1:6" ht="15" customHeight="1" x14ac:dyDescent="0.2">
      <c r="A4" s="329" t="s">
        <v>786</v>
      </c>
      <c r="B4" s="330"/>
      <c r="C4" s="330"/>
      <c r="D4" s="331"/>
    </row>
    <row r="5" spans="1:6" ht="15" customHeight="1" thickBot="1" x14ac:dyDescent="0.25">
      <c r="A5" s="332" t="s">
        <v>930</v>
      </c>
      <c r="B5" s="333"/>
      <c r="C5" s="333"/>
      <c r="D5" s="334"/>
    </row>
    <row r="6" spans="1:6" ht="30.75" customHeight="1" thickBot="1" x14ac:dyDescent="0.25">
      <c r="A6" s="317" t="s">
        <v>741</v>
      </c>
      <c r="B6" s="318"/>
      <c r="C6" s="318"/>
      <c r="D6" s="319"/>
    </row>
    <row r="7" spans="1:6" ht="15.75" thickBot="1" x14ac:dyDescent="0.3">
      <c r="A7" s="308" t="s">
        <v>480</v>
      </c>
      <c r="B7" s="309"/>
      <c r="C7" s="309"/>
      <c r="D7" s="310"/>
    </row>
    <row r="8" spans="1:6" ht="188.25" customHeight="1" thickBot="1" x14ac:dyDescent="0.25">
      <c r="A8" s="311" t="s">
        <v>925</v>
      </c>
      <c r="B8" s="312"/>
      <c r="C8" s="312"/>
      <c r="D8" s="313"/>
    </row>
    <row r="9" spans="1:6" ht="15" thickBot="1" x14ac:dyDescent="0.25">
      <c r="A9" s="301" t="s">
        <v>481</v>
      </c>
      <c r="B9" s="301"/>
      <c r="C9" s="301"/>
      <c r="D9" s="301"/>
    </row>
    <row r="10" spans="1:6" ht="15.75" thickBot="1" x14ac:dyDescent="0.3">
      <c r="A10" s="314" t="s">
        <v>505</v>
      </c>
      <c r="B10" s="315"/>
      <c r="C10" s="315"/>
      <c r="D10" s="316"/>
    </row>
    <row r="11" spans="1:6" ht="302.25" customHeight="1" thickBot="1" x14ac:dyDescent="0.25">
      <c r="A11" s="320" t="s">
        <v>909</v>
      </c>
      <c r="B11" s="321"/>
      <c r="C11" s="321"/>
      <c r="D11" s="322"/>
    </row>
    <row r="12" spans="1:6" ht="15" thickBot="1" x14ac:dyDescent="0.25">
      <c r="A12" s="301" t="s">
        <v>481</v>
      </c>
      <c r="B12" s="301"/>
      <c r="C12" s="301"/>
      <c r="D12" s="301"/>
    </row>
    <row r="13" spans="1:6" ht="15.75" thickBot="1" x14ac:dyDescent="0.25">
      <c r="A13" s="323" t="s">
        <v>506</v>
      </c>
      <c r="B13" s="324"/>
      <c r="C13" s="324"/>
      <c r="D13" s="325"/>
    </row>
    <row r="14" spans="1:6" ht="354.75" customHeight="1" x14ac:dyDescent="0.2">
      <c r="A14" s="326" t="s">
        <v>910</v>
      </c>
      <c r="B14" s="327"/>
      <c r="C14" s="327"/>
      <c r="D14" s="328"/>
      <c r="F14" s="20"/>
    </row>
    <row r="15" spans="1:6" ht="116.25" customHeight="1" x14ac:dyDescent="0.2">
      <c r="A15" s="335" t="s">
        <v>896</v>
      </c>
      <c r="B15" s="336"/>
      <c r="C15" s="336"/>
      <c r="D15" s="337"/>
      <c r="F15" s="20"/>
    </row>
    <row r="16" spans="1:6" ht="15" thickBot="1" x14ac:dyDescent="0.25">
      <c r="A16" s="281" t="s">
        <v>890</v>
      </c>
      <c r="B16" s="282"/>
      <c r="C16" s="282"/>
      <c r="D16" s="283"/>
      <c r="F16" s="20"/>
    </row>
    <row r="17" spans="1:4" ht="15.75" thickBot="1" x14ac:dyDescent="0.25">
      <c r="A17" s="280" t="s">
        <v>481</v>
      </c>
      <c r="B17" s="280"/>
      <c r="C17" s="280"/>
      <c r="D17" s="280"/>
    </row>
    <row r="18" spans="1:4" ht="15.75" thickBot="1" x14ac:dyDescent="0.3">
      <c r="A18" s="339" t="s">
        <v>507</v>
      </c>
      <c r="B18" s="340"/>
      <c r="C18" s="340"/>
      <c r="D18" s="341"/>
    </row>
    <row r="19" spans="1:4" ht="204.75" customHeight="1" x14ac:dyDescent="0.2">
      <c r="A19" s="342" t="s">
        <v>808</v>
      </c>
      <c r="B19" s="343"/>
      <c r="C19" s="343"/>
      <c r="D19" s="344"/>
    </row>
    <row r="20" spans="1:4" ht="15" thickBot="1" x14ac:dyDescent="0.25">
      <c r="A20" s="302" t="s">
        <v>512</v>
      </c>
      <c r="B20" s="303"/>
      <c r="C20" s="303"/>
      <c r="D20" s="304"/>
    </row>
    <row r="21" spans="1:4" ht="14.25" customHeight="1" thickBot="1" x14ac:dyDescent="0.25">
      <c r="A21" s="280" t="s">
        <v>481</v>
      </c>
      <c r="B21" s="280"/>
      <c r="C21" s="280"/>
      <c r="D21" s="280"/>
    </row>
    <row r="22" spans="1:4" ht="14.25" customHeight="1" thickBot="1" x14ac:dyDescent="0.3">
      <c r="A22" s="348" t="s">
        <v>508</v>
      </c>
      <c r="B22" s="349"/>
      <c r="C22" s="349"/>
      <c r="D22" s="350"/>
    </row>
    <row r="23" spans="1:4" ht="17.100000000000001" customHeight="1" x14ac:dyDescent="0.2">
      <c r="A23" s="268" t="s">
        <v>809</v>
      </c>
      <c r="B23" s="291" t="s">
        <v>810</v>
      </c>
      <c r="C23" s="292"/>
      <c r="D23" s="293"/>
    </row>
    <row r="24" spans="1:4" ht="17.100000000000001" customHeight="1" x14ac:dyDescent="0.2">
      <c r="A24" s="271" t="s">
        <v>901</v>
      </c>
      <c r="B24" s="284" t="s">
        <v>902</v>
      </c>
      <c r="C24" s="285"/>
      <c r="D24" s="286"/>
    </row>
    <row r="25" spans="1:4" ht="17.100000000000001" customHeight="1" x14ac:dyDescent="0.2">
      <c r="A25" s="271" t="s">
        <v>897</v>
      </c>
      <c r="B25" s="285" t="s">
        <v>898</v>
      </c>
      <c r="C25" s="285"/>
      <c r="D25" s="286"/>
    </row>
    <row r="26" spans="1:4" ht="17.100000000000001" customHeight="1" x14ac:dyDescent="0.2">
      <c r="A26" s="271" t="s">
        <v>913</v>
      </c>
      <c r="B26" s="285" t="s">
        <v>914</v>
      </c>
      <c r="C26" s="285"/>
      <c r="D26" s="286"/>
    </row>
    <row r="27" spans="1:4" ht="17.100000000000001" customHeight="1" x14ac:dyDescent="0.2">
      <c r="A27" s="269" t="s">
        <v>482</v>
      </c>
      <c r="B27" s="285" t="s">
        <v>483</v>
      </c>
      <c r="C27" s="285"/>
      <c r="D27" s="286"/>
    </row>
    <row r="28" spans="1:4" ht="17.100000000000001" customHeight="1" thickBot="1" x14ac:dyDescent="0.25">
      <c r="A28" s="270" t="s">
        <v>484</v>
      </c>
      <c r="B28" s="351" t="s">
        <v>485</v>
      </c>
      <c r="C28" s="351"/>
      <c r="D28" s="352"/>
    </row>
    <row r="29" spans="1:4" ht="14.25" customHeight="1" thickBot="1" x14ac:dyDescent="0.25">
      <c r="A29" s="280" t="s">
        <v>481</v>
      </c>
      <c r="B29" s="280"/>
      <c r="C29" s="280"/>
      <c r="D29" s="280"/>
    </row>
    <row r="30" spans="1:4" ht="14.25" customHeight="1" thickBot="1" x14ac:dyDescent="0.3">
      <c r="A30" s="308" t="s">
        <v>811</v>
      </c>
      <c r="B30" s="309"/>
      <c r="C30" s="309"/>
      <c r="D30" s="310"/>
    </row>
    <row r="31" spans="1:4" ht="14.25" customHeight="1" x14ac:dyDescent="0.2">
      <c r="A31" s="31" t="s">
        <v>486</v>
      </c>
      <c r="B31" s="32" t="s">
        <v>487</v>
      </c>
      <c r="C31" s="275" t="s">
        <v>488</v>
      </c>
      <c r="D31" s="33" t="s">
        <v>489</v>
      </c>
    </row>
    <row r="32" spans="1:4" ht="130.5" customHeight="1" x14ac:dyDescent="0.2">
      <c r="A32" s="34" t="s">
        <v>490</v>
      </c>
      <c r="B32" s="272" t="s">
        <v>891</v>
      </c>
      <c r="C32" s="273" t="s">
        <v>491</v>
      </c>
      <c r="D32" s="274" t="s">
        <v>899</v>
      </c>
    </row>
    <row r="33" spans="1:4" ht="30.75" customHeight="1" x14ac:dyDescent="0.2">
      <c r="A33" s="34" t="s">
        <v>490</v>
      </c>
      <c r="B33" s="37" t="s">
        <v>900</v>
      </c>
      <c r="C33" s="267" t="s">
        <v>491</v>
      </c>
      <c r="D33" s="36" t="s">
        <v>892</v>
      </c>
    </row>
    <row r="34" spans="1:4" ht="75" customHeight="1" x14ac:dyDescent="0.2">
      <c r="A34" s="34" t="s">
        <v>492</v>
      </c>
      <c r="B34" s="35" t="s">
        <v>493</v>
      </c>
      <c r="C34" s="35" t="s">
        <v>494</v>
      </c>
      <c r="D34" s="36" t="s">
        <v>906</v>
      </c>
    </row>
    <row r="35" spans="1:4" ht="75" customHeight="1" x14ac:dyDescent="0.2">
      <c r="A35" s="34" t="s">
        <v>916</v>
      </c>
      <c r="B35" s="35" t="s">
        <v>917</v>
      </c>
      <c r="C35" s="35" t="s">
        <v>494</v>
      </c>
      <c r="D35" s="36" t="s">
        <v>906</v>
      </c>
    </row>
    <row r="36" spans="1:4" ht="74.25" customHeight="1" x14ac:dyDescent="0.2">
      <c r="A36" s="34" t="s">
        <v>495</v>
      </c>
      <c r="B36" s="35" t="s">
        <v>496</v>
      </c>
      <c r="C36" s="35" t="s">
        <v>494</v>
      </c>
      <c r="D36" s="36" t="s">
        <v>906</v>
      </c>
    </row>
    <row r="37" spans="1:4" ht="61.5" customHeight="1" thickBot="1" x14ac:dyDescent="0.25">
      <c r="A37" s="38" t="s">
        <v>915</v>
      </c>
      <c r="B37" s="39" t="s">
        <v>497</v>
      </c>
      <c r="C37" s="39" t="s">
        <v>498</v>
      </c>
      <c r="D37" s="40" t="s">
        <v>907</v>
      </c>
    </row>
    <row r="38" spans="1:4" ht="14.25" customHeight="1" thickBot="1" x14ac:dyDescent="0.25">
      <c r="A38" s="280" t="s">
        <v>481</v>
      </c>
      <c r="B38" s="280"/>
      <c r="C38" s="280"/>
      <c r="D38" s="280"/>
    </row>
    <row r="39" spans="1:4" ht="14.25" customHeight="1" thickBot="1" x14ac:dyDescent="0.3">
      <c r="A39" s="345" t="s">
        <v>499</v>
      </c>
      <c r="B39" s="346"/>
      <c r="C39" s="346"/>
      <c r="D39" s="347"/>
    </row>
    <row r="40" spans="1:4" ht="14.25" customHeight="1" x14ac:dyDescent="0.25">
      <c r="A40" s="296" t="s">
        <v>500</v>
      </c>
      <c r="B40" s="297"/>
      <c r="C40" s="297"/>
      <c r="D40" s="298"/>
    </row>
    <row r="41" spans="1:4" ht="14.25" customHeight="1" x14ac:dyDescent="0.25">
      <c r="A41" s="295" t="s">
        <v>501</v>
      </c>
      <c r="B41" s="295"/>
      <c r="C41" s="295"/>
      <c r="D41" s="295"/>
    </row>
    <row r="42" spans="1:4" ht="14.25" customHeight="1" x14ac:dyDescent="0.2">
      <c r="A42" s="294" t="s">
        <v>509</v>
      </c>
      <c r="B42" s="294"/>
      <c r="C42" s="294"/>
      <c r="D42" s="294"/>
    </row>
    <row r="43" spans="1:4" ht="14.25" customHeight="1" x14ac:dyDescent="0.2">
      <c r="A43" s="294" t="s">
        <v>502</v>
      </c>
      <c r="B43" s="294"/>
      <c r="C43" s="294"/>
      <c r="D43" s="294"/>
    </row>
    <row r="44" spans="1:4" ht="14.25" customHeight="1" x14ac:dyDescent="0.25">
      <c r="A44" s="295" t="s">
        <v>503</v>
      </c>
      <c r="B44" s="295"/>
      <c r="C44" s="295"/>
      <c r="D44" s="295"/>
    </row>
    <row r="45" spans="1:4" ht="14.25" customHeight="1" x14ac:dyDescent="0.2">
      <c r="A45" s="287" t="s">
        <v>513</v>
      </c>
      <c r="B45" s="287"/>
      <c r="C45" s="287"/>
      <c r="D45" s="287"/>
    </row>
    <row r="46" spans="1:4" ht="14.25" customHeight="1" x14ac:dyDescent="0.2">
      <c r="A46" s="287" t="s">
        <v>514</v>
      </c>
      <c r="B46" s="287"/>
      <c r="C46" s="287"/>
      <c r="D46" s="287"/>
    </row>
    <row r="47" spans="1:4" ht="14.25" customHeight="1" x14ac:dyDescent="0.2">
      <c r="A47" s="287" t="s">
        <v>515</v>
      </c>
      <c r="B47" s="287"/>
      <c r="C47" s="287"/>
      <c r="D47" s="287"/>
    </row>
    <row r="48" spans="1:4" ht="14.25" customHeight="1" x14ac:dyDescent="0.2">
      <c r="A48" s="287" t="s">
        <v>516</v>
      </c>
      <c r="B48" s="287"/>
      <c r="C48" s="287"/>
      <c r="D48" s="287"/>
    </row>
    <row r="49" spans="1:4" ht="14.25" customHeight="1" x14ac:dyDescent="0.2">
      <c r="A49" s="287" t="s">
        <v>517</v>
      </c>
      <c r="B49" s="287"/>
      <c r="C49" s="287"/>
      <c r="D49" s="287"/>
    </row>
    <row r="50" spans="1:4" ht="14.25" customHeight="1" x14ac:dyDescent="0.2">
      <c r="A50" s="299" t="s">
        <v>518</v>
      </c>
      <c r="B50" s="299"/>
      <c r="C50" s="299"/>
      <c r="D50" s="299"/>
    </row>
    <row r="51" spans="1:4" ht="14.25" customHeight="1" x14ac:dyDescent="0.2">
      <c r="A51" s="279" t="s">
        <v>519</v>
      </c>
      <c r="B51" s="279"/>
      <c r="C51" s="279"/>
      <c r="D51" s="279"/>
    </row>
    <row r="52" spans="1:4" ht="14.25" customHeight="1" x14ac:dyDescent="0.2">
      <c r="A52" s="279" t="s">
        <v>520</v>
      </c>
      <c r="B52" s="279"/>
      <c r="C52" s="279"/>
      <c r="D52" s="279"/>
    </row>
    <row r="53" spans="1:4" ht="14.25" customHeight="1" x14ac:dyDescent="0.2">
      <c r="A53" s="279" t="s">
        <v>521</v>
      </c>
      <c r="B53" s="279"/>
      <c r="C53" s="279"/>
      <c r="D53" s="279"/>
    </row>
    <row r="54" spans="1:4" ht="14.25" customHeight="1" x14ac:dyDescent="0.2">
      <c r="A54" s="279" t="s">
        <v>522</v>
      </c>
      <c r="B54" s="279"/>
      <c r="C54" s="279"/>
      <c r="D54" s="279"/>
    </row>
    <row r="55" spans="1:4" ht="14.25" customHeight="1" x14ac:dyDescent="0.2">
      <c r="A55" s="279" t="s">
        <v>523</v>
      </c>
      <c r="B55" s="279"/>
      <c r="C55" s="279"/>
      <c r="D55" s="279"/>
    </row>
    <row r="56" spans="1:4" ht="14.25" customHeight="1" x14ac:dyDescent="0.2">
      <c r="A56" s="279" t="s">
        <v>524</v>
      </c>
      <c r="B56" s="279"/>
      <c r="C56" s="279"/>
      <c r="D56" s="279"/>
    </row>
    <row r="57" spans="1:4" ht="14.25" customHeight="1" x14ac:dyDescent="0.2">
      <c r="A57" s="279" t="s">
        <v>525</v>
      </c>
      <c r="B57" s="279"/>
      <c r="C57" s="279"/>
      <c r="D57" s="279"/>
    </row>
    <row r="58" spans="1:4" ht="14.25" customHeight="1" x14ac:dyDescent="0.2">
      <c r="A58" s="279" t="s">
        <v>526</v>
      </c>
      <c r="B58" s="279"/>
      <c r="C58" s="279"/>
      <c r="D58" s="279"/>
    </row>
    <row r="59" spans="1:4" ht="14.25" customHeight="1" x14ac:dyDescent="0.2">
      <c r="A59" s="279" t="s">
        <v>527</v>
      </c>
      <c r="B59" s="279"/>
      <c r="C59" s="279"/>
      <c r="D59" s="279"/>
    </row>
    <row r="60" spans="1:4" ht="14.25" customHeight="1" x14ac:dyDescent="0.2">
      <c r="A60" s="279" t="s">
        <v>528</v>
      </c>
      <c r="B60" s="279"/>
      <c r="C60" s="279"/>
      <c r="D60" s="279"/>
    </row>
    <row r="61" spans="1:4" ht="14.25" customHeight="1" x14ac:dyDescent="0.2">
      <c r="A61" s="353" t="s">
        <v>504</v>
      </c>
      <c r="B61" s="353"/>
      <c r="C61" s="353"/>
      <c r="D61" s="353"/>
    </row>
    <row r="62" spans="1:4" ht="14.25" customHeight="1" x14ac:dyDescent="0.2">
      <c r="A62" s="279" t="s">
        <v>529</v>
      </c>
      <c r="B62" s="279"/>
      <c r="C62" s="279"/>
      <c r="D62" s="279"/>
    </row>
    <row r="63" spans="1:4" ht="14.25" customHeight="1" x14ac:dyDescent="0.2">
      <c r="A63" s="288" t="s">
        <v>712</v>
      </c>
      <c r="B63" s="289"/>
      <c r="C63" s="289"/>
      <c r="D63" s="290"/>
    </row>
    <row r="64" spans="1:4" ht="14.25" customHeight="1" x14ac:dyDescent="0.2">
      <c r="A64" s="279" t="s">
        <v>530</v>
      </c>
      <c r="B64" s="279"/>
      <c r="C64" s="279"/>
      <c r="D64" s="279"/>
    </row>
    <row r="65" spans="1:4" ht="14.25" customHeight="1" thickBot="1" x14ac:dyDescent="0.25">
      <c r="A65" s="279" t="s">
        <v>531</v>
      </c>
      <c r="B65" s="279"/>
      <c r="C65" s="279"/>
      <c r="D65" s="279"/>
    </row>
    <row r="66" spans="1:4" ht="14.25" customHeight="1" x14ac:dyDescent="0.2">
      <c r="A66" s="338" t="s">
        <v>410</v>
      </c>
      <c r="B66" s="338"/>
      <c r="C66" s="338"/>
      <c r="D66" s="338"/>
    </row>
    <row r="79" spans="1:4" ht="14.25" customHeight="1" x14ac:dyDescent="0.2"/>
  </sheetData>
  <sheetProtection algorithmName="SHA-512" hashValue="rK+1rjCNvto8r6AIAbFobiLn5Hx/Ui0dmVP4Z/B56LIi0Co08CBuV9rlqbaVQpqdYQAkJDaft2waTPUsAEoQRg==" saltValue="6Vm9vqG9alyR8VIxrWO7dg==" spinCount="100000" sheet="1" objects="1" scenarios="1"/>
  <mergeCells count="59">
    <mergeCell ref="A66:D66"/>
    <mergeCell ref="A65:D65"/>
    <mergeCell ref="A18:D18"/>
    <mergeCell ref="A19:D19"/>
    <mergeCell ref="A21:D21"/>
    <mergeCell ref="A60:D60"/>
    <mergeCell ref="A39:D39"/>
    <mergeCell ref="A22:D22"/>
    <mergeCell ref="B27:D27"/>
    <mergeCell ref="B28:D28"/>
    <mergeCell ref="A29:D29"/>
    <mergeCell ref="A30:D30"/>
    <mergeCell ref="A38:D38"/>
    <mergeCell ref="A41:D41"/>
    <mergeCell ref="A64:D64"/>
    <mergeCell ref="A61:D61"/>
    <mergeCell ref="A1:D1"/>
    <mergeCell ref="A12:D12"/>
    <mergeCell ref="A20:D20"/>
    <mergeCell ref="A2:D2"/>
    <mergeCell ref="A7:D7"/>
    <mergeCell ref="A8:D8"/>
    <mergeCell ref="A9:D9"/>
    <mergeCell ref="A10:D10"/>
    <mergeCell ref="A6:D6"/>
    <mergeCell ref="A11:D11"/>
    <mergeCell ref="A13:D13"/>
    <mergeCell ref="A14:D14"/>
    <mergeCell ref="A3:D3"/>
    <mergeCell ref="A4:D4"/>
    <mergeCell ref="A5:D5"/>
    <mergeCell ref="A15:D15"/>
    <mergeCell ref="A63:D63"/>
    <mergeCell ref="B23:D23"/>
    <mergeCell ref="A62:D62"/>
    <mergeCell ref="A42:D42"/>
    <mergeCell ref="A43:D43"/>
    <mergeCell ref="A44:D44"/>
    <mergeCell ref="B26:D26"/>
    <mergeCell ref="A57:D57"/>
    <mergeCell ref="A58:D58"/>
    <mergeCell ref="A53:D53"/>
    <mergeCell ref="A40:D40"/>
    <mergeCell ref="B25:D25"/>
    <mergeCell ref="A49:D49"/>
    <mergeCell ref="A50:D50"/>
    <mergeCell ref="A51:D51"/>
    <mergeCell ref="A52:D52"/>
    <mergeCell ref="A59:D59"/>
    <mergeCell ref="A56:D56"/>
    <mergeCell ref="A55:D55"/>
    <mergeCell ref="A17:D17"/>
    <mergeCell ref="A16:D16"/>
    <mergeCell ref="B24:D24"/>
    <mergeCell ref="A54:D54"/>
    <mergeCell ref="A45:D45"/>
    <mergeCell ref="A46:D46"/>
    <mergeCell ref="A47:D47"/>
    <mergeCell ref="A48:D48"/>
  </mergeCells>
  <hyperlinks>
    <hyperlink ref="B28" r:id="rId1" xr:uid="{B465B985-F8A4-42FB-BE5C-6466C94AD4EB}"/>
    <hyperlink ref="B27" r:id="rId2" xr:uid="{71D8FA3B-77CE-437F-A1A3-00F1F39971AF}"/>
    <hyperlink ref="A42:B42" location="General!A1" display="General" xr:uid="{5DEF5E74-8B41-455B-A89D-96B964B71CE6}"/>
    <hyperlink ref="A43:D43" location="Fees!A1" tooltip="Click to jump to the Estimated Capital Cost and Fee Verification sheet." display="     Estimated Capital Cost and Fee Verification" xr:uid="{91794F70-AA3F-476C-BFF1-A049C1D88FC8}"/>
    <hyperlink ref="A42:D42" location="'PI-1-SCT'!A1" tooltip="Click to jump to PI-1-Tank/Loading sheet." display="     PI-1-SCT: General Application for Simple Cycle Turbine RAP" xr:uid="{E843FBDE-9221-4877-9C15-726F6565CAC7}"/>
    <hyperlink ref="A20" r:id="rId3" xr:uid="{4AB85F5C-80A3-4390-BDA2-63020D44F511}"/>
    <hyperlink ref="A45:D45" location="'Simple Cycle Turbine–1'!A1" display="Simple Cycle Turbine–1" xr:uid="{17C8D676-2B66-401D-ACBB-817706F51170}"/>
    <hyperlink ref="A46:D46" location="'Simple Cycle Turbine–2'!A1" display="Simple Cycle Turbine–2" xr:uid="{C307BBC0-8EF9-4F20-9C9A-3122C1A1BAAC}"/>
    <hyperlink ref="A47:D47" location="'Fire Water Pump'!A1" display="Fire Water Pump" xr:uid="{B4DF2A32-7A86-457D-98E3-2A60AC381F86}"/>
    <hyperlink ref="A48:D48" location="'Dew Point Heater–1'!A1" display="Dew Point Heater–1" xr:uid="{89901827-8FF5-4229-B1AA-2A59391D5FFE}"/>
    <hyperlink ref="A49:D49" location="'Dew Point Heater–2'!A1" display="Dew Point Heater–2" xr:uid="{D0D4F5DC-AA8D-416F-84DA-D16FEC08C3D7}"/>
    <hyperlink ref="A50:D50" location="'Lube Oil Vent–1'!A1" display="Lube Oil Vent–1" xr:uid="{680EDB7D-3331-40BA-BFD7-BB5F62630CE3}"/>
    <hyperlink ref="A51:D51" location="'Lube Oil Vent–2'!A1" display="Lube Oil Vent–2" xr:uid="{05BF5FFE-5239-4C1D-B113-F25283239E3C}"/>
    <hyperlink ref="A52:D52" location="Tank–1!A1" display="Tank–1" xr:uid="{17922292-3CA7-4E04-8046-41BE09E20301}"/>
    <hyperlink ref="A53:D53" location="Tank–2!A1" display="Tank–2" xr:uid="{B951531B-53AE-4D40-BAA5-6839ECB62933}"/>
    <hyperlink ref="A54:D54" location="Tank–3!A1" display="Tank–3" xr:uid="{76E2A1E6-F8E7-4181-823F-B157AE10514A}"/>
    <hyperlink ref="A55:D55" location="Tank–4!A1" display="Tank–4" xr:uid="{E0ADDA9B-7D27-42A5-AB8A-2CAD8F2395E4}"/>
    <hyperlink ref="A56:D56" location="Tank–5!A1" display="Tank–5" xr:uid="{65DCE3D0-9CBD-4D6C-A355-E1096D98CB52}"/>
    <hyperlink ref="A57:D57" location="Tank–6!A1" display="Tank–6" xr:uid="{94926A7A-369F-4437-BDA4-5E55BCE8544E}"/>
    <hyperlink ref="A58:D58" location="'Emergency Engine'!A1" display="Emergency Engine" xr:uid="{BE20CEAF-29FE-4FB2-9CA6-BDDBA12CCB1F}"/>
    <hyperlink ref="A59:D59" location="'Fugitive Emissions'!A1" display="Fugitive Emissions" xr:uid="{33437F68-4187-442D-BA72-A75AC982B2AB}"/>
    <hyperlink ref="A60:D60" location="'Maintenance Activities'!A1" display="Maintenance Activities" xr:uid="{6E5247B0-837F-4BE4-8A08-8500FB66E4DE}"/>
    <hyperlink ref="A62:D62" location="BACT!A1" display="Best Available Control Technology (BACT)" xr:uid="{53ED0C7F-F0DD-4679-8846-F0AF15265849}"/>
    <hyperlink ref="A64:D64" location="'Public Notice'!A1" display="Public Notice Applicability, Required Information, and Small Business Classification" xr:uid="{06911421-695D-468D-8FA1-50164FAFB676}"/>
    <hyperlink ref="A65:D65" location="'Emission Summary'!A1" display="Emission Summary" xr:uid="{BD26852E-7FE6-48CF-8816-ECD8269A424C}"/>
    <hyperlink ref="A63:D63" location="CND!A1" display="     Special Conditions" xr:uid="{BACC61E8-BDF0-49E4-A4F4-1BA7D3B4DD91}"/>
    <hyperlink ref="B23" r:id="rId4" xr:uid="{AC59C8BC-5972-490B-860E-21045BA4D14B}"/>
    <hyperlink ref="A16" r:id="rId5" xr:uid="{ECC46D11-0EFC-43AF-8506-2DC2CE324870}"/>
    <hyperlink ref="B25" r:id="rId6" xr:uid="{6A3B473E-185E-4943-816F-CC08ED3EA2F7}"/>
    <hyperlink ref="B24" r:id="rId7" xr:uid="{DA4EA566-8773-41D8-B4C4-C6C27FAAA2F6}"/>
    <hyperlink ref="B26" r:id="rId8" xr:uid="{563D2354-49DB-46F2-9A4D-F641C9BB1BB7}"/>
  </hyperlinks>
  <pageMargins left="0.25" right="0.25" top="0.75" bottom="0.75" header="0.3" footer="0.3"/>
  <pageSetup scale="70" fitToHeight="0" orientation="portrait" r:id="rId9"/>
  <headerFooter>
    <oddHeader>&amp;CSimple Cycle Turbines RAP Application</oddHeader>
    <oddFooter>&amp;LVersion 3.1&amp;CSheet: &amp;A&amp;RPage &amp;P</oddFooter>
  </headerFooter>
  <rowBreaks count="1" manualBreakCount="1">
    <brk id="16" max="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FFFFCC"/>
  </sheetPr>
  <dimension ref="A1:D27"/>
  <sheetViews>
    <sheetView showGridLines="0" showZeros="0" zoomScaleNormal="100" workbookViewId="0">
      <selection sqref="A1:C1"/>
    </sheetView>
  </sheetViews>
  <sheetFormatPr defaultColWidth="0" defaultRowHeight="14.25" customHeight="1" zeroHeight="1" x14ac:dyDescent="0.2"/>
  <cols>
    <col min="1" max="1" width="38.5" style="5" customWidth="1"/>
    <col min="2" max="2" width="25.875" style="5" customWidth="1"/>
    <col min="3" max="3" width="29" style="5" bestFit="1" customWidth="1"/>
    <col min="4" max="4" width="2.625" style="5" customWidth="1"/>
    <col min="5" max="16384" width="10.625" style="5" hidden="1"/>
  </cols>
  <sheetData>
    <row r="1" spans="1:3" ht="6" customHeight="1" thickBot="1" x14ac:dyDescent="0.25">
      <c r="A1" s="755" t="s">
        <v>339</v>
      </c>
      <c r="B1" s="755"/>
      <c r="C1" s="755"/>
    </row>
    <row r="2" spans="1:3" ht="18.75" thickBot="1" x14ac:dyDescent="0.25">
      <c r="A2" s="756" t="s">
        <v>874</v>
      </c>
      <c r="B2" s="757"/>
      <c r="C2" s="758"/>
    </row>
    <row r="3" spans="1:3" ht="72.75" customHeight="1" thickBot="1" x14ac:dyDescent="0.25">
      <c r="A3" s="688" t="s">
        <v>886</v>
      </c>
      <c r="B3" s="759"/>
      <c r="C3" s="760"/>
    </row>
    <row r="4" spans="1:3" ht="14.25" customHeight="1" thickBot="1" x14ac:dyDescent="0.25">
      <c r="A4" s="764" t="s">
        <v>481</v>
      </c>
      <c r="B4" s="764"/>
      <c r="C4" s="764"/>
    </row>
    <row r="5" spans="1:3" ht="15.75" thickBot="1" x14ac:dyDescent="0.25">
      <c r="A5" s="769" t="s">
        <v>553</v>
      </c>
      <c r="B5" s="770"/>
      <c r="C5" s="771"/>
    </row>
    <row r="6" spans="1:3" ht="15" x14ac:dyDescent="0.2">
      <c r="A6" s="149" t="s">
        <v>665</v>
      </c>
      <c r="B6" s="150" t="s">
        <v>666</v>
      </c>
      <c r="C6" s="173" t="s">
        <v>660</v>
      </c>
    </row>
    <row r="7" spans="1:3" x14ac:dyDescent="0.2">
      <c r="A7" s="159" t="s">
        <v>6</v>
      </c>
      <c r="B7" s="152" t="s">
        <v>875</v>
      </c>
      <c r="C7" s="174" t="s">
        <v>670</v>
      </c>
    </row>
    <row r="8" spans="1:3" x14ac:dyDescent="0.2">
      <c r="A8" s="153" t="s">
        <v>305</v>
      </c>
      <c r="B8" s="160"/>
      <c r="C8" s="175" t="s">
        <v>661</v>
      </c>
    </row>
    <row r="9" spans="1:3" x14ac:dyDescent="0.2">
      <c r="A9" s="153" t="s">
        <v>663</v>
      </c>
      <c r="B9" s="154"/>
      <c r="C9" s="175" t="s">
        <v>662</v>
      </c>
    </row>
    <row r="10" spans="1:3" ht="15" thickBot="1" x14ac:dyDescent="0.25">
      <c r="A10" s="155" t="s">
        <v>664</v>
      </c>
      <c r="B10" s="156"/>
      <c r="C10" s="176" t="s">
        <v>740</v>
      </c>
    </row>
    <row r="11" spans="1:3" ht="15" thickBot="1" x14ac:dyDescent="0.25">
      <c r="A11" s="764" t="s">
        <v>481</v>
      </c>
      <c r="B11" s="764"/>
      <c r="C11" s="764"/>
    </row>
    <row r="12" spans="1:3" ht="15.75" thickBot="1" x14ac:dyDescent="0.25">
      <c r="A12" s="769" t="s">
        <v>669</v>
      </c>
      <c r="B12" s="770"/>
      <c r="C12" s="771"/>
    </row>
    <row r="13" spans="1:3" ht="15" x14ac:dyDescent="0.2">
      <c r="A13" s="157" t="s">
        <v>665</v>
      </c>
      <c r="B13" s="158" t="s">
        <v>666</v>
      </c>
      <c r="C13" s="171" t="s">
        <v>677</v>
      </c>
    </row>
    <row r="14" spans="1:3" ht="15" thickBot="1" x14ac:dyDescent="0.25">
      <c r="A14" s="172" t="s">
        <v>311</v>
      </c>
      <c r="B14" s="156"/>
      <c r="C14" s="168" t="s">
        <v>317</v>
      </c>
    </row>
    <row r="15" spans="1:3" ht="15" thickBot="1" x14ac:dyDescent="0.25">
      <c r="A15" s="764" t="s">
        <v>481</v>
      </c>
      <c r="B15" s="764"/>
      <c r="C15" s="764"/>
    </row>
    <row r="16" spans="1:3" ht="15.75" thickBot="1" x14ac:dyDescent="0.25">
      <c r="A16" s="769" t="s">
        <v>691</v>
      </c>
      <c r="B16" s="770"/>
      <c r="C16" s="771"/>
    </row>
    <row r="17" spans="1:3" ht="15" x14ac:dyDescent="0.2">
      <c r="A17" s="163" t="s">
        <v>2</v>
      </c>
      <c r="B17" s="164" t="s">
        <v>0</v>
      </c>
      <c r="C17" s="165" t="s">
        <v>1</v>
      </c>
    </row>
    <row r="18" spans="1:3" x14ac:dyDescent="0.2">
      <c r="A18" s="169" t="s">
        <v>4</v>
      </c>
      <c r="B18" s="162">
        <v>0.05</v>
      </c>
      <c r="C18" s="166">
        <v>0.1</v>
      </c>
    </row>
    <row r="19" spans="1:3" ht="18.75" x14ac:dyDescent="0.2">
      <c r="A19" s="153" t="s">
        <v>672</v>
      </c>
      <c r="B19" s="162">
        <v>0.05</v>
      </c>
      <c r="C19" s="166">
        <v>0.1</v>
      </c>
    </row>
    <row r="20" spans="1:3" ht="18.75" x14ac:dyDescent="0.2">
      <c r="A20" s="153" t="s">
        <v>673</v>
      </c>
      <c r="B20" s="162">
        <v>0.05</v>
      </c>
      <c r="C20" s="166">
        <v>0.1</v>
      </c>
    </row>
    <row r="21" spans="1:3" ht="15" thickBot="1" x14ac:dyDescent="0.25">
      <c r="A21" s="170" t="s">
        <v>5</v>
      </c>
      <c r="B21" s="167">
        <v>0.05</v>
      </c>
      <c r="C21" s="168">
        <v>0.1</v>
      </c>
    </row>
    <row r="22" spans="1:3" ht="14.25" customHeight="1" thickBot="1" x14ac:dyDescent="0.25">
      <c r="A22" s="676" t="s">
        <v>481</v>
      </c>
      <c r="B22" s="676"/>
      <c r="C22" s="676"/>
    </row>
    <row r="23" spans="1:3" ht="14.25" customHeight="1" thickBot="1" x14ac:dyDescent="0.25">
      <c r="A23" s="682" t="s">
        <v>881</v>
      </c>
      <c r="B23" s="683"/>
      <c r="C23" s="684"/>
    </row>
    <row r="24" spans="1:3" ht="168" customHeight="1" x14ac:dyDescent="0.2">
      <c r="A24" s="342" t="s">
        <v>835</v>
      </c>
      <c r="B24" s="746"/>
      <c r="C24" s="747"/>
    </row>
    <row r="25" spans="1:3" ht="95.25" customHeight="1" x14ac:dyDescent="0.2">
      <c r="A25" s="748" t="s">
        <v>883</v>
      </c>
      <c r="B25" s="749"/>
      <c r="C25" s="750"/>
    </row>
    <row r="26" spans="1:3" ht="75" customHeight="1" thickBot="1" x14ac:dyDescent="0.25">
      <c r="A26" s="751" t="s">
        <v>836</v>
      </c>
      <c r="B26" s="752"/>
      <c r="C26" s="753"/>
    </row>
    <row r="27" spans="1:3" ht="14.25" customHeight="1" x14ac:dyDescent="0.2">
      <c r="A27" s="754" t="s">
        <v>410</v>
      </c>
      <c r="B27" s="754"/>
      <c r="C27" s="754"/>
    </row>
  </sheetData>
  <sheetProtection algorithmName="SHA-512" hashValue="Jm/E3WTdDDhfG+PQ1J+vpmKnWH5NZjzVPpp7gkvaXUoR6XPsFj2rlBSuJAAMlmTRIAB7OTvZFO//Q/I36IxS6Q==" saltValue="xievfVX9vKB9qDXlzy3Gaw==" spinCount="100000" sheet="1" objects="1" scenarios="1"/>
  <mergeCells count="15">
    <mergeCell ref="A12:C12"/>
    <mergeCell ref="A15:C15"/>
    <mergeCell ref="A16:C16"/>
    <mergeCell ref="A22:C22"/>
    <mergeCell ref="A1:C1"/>
    <mergeCell ref="A2:C2"/>
    <mergeCell ref="A3:C3"/>
    <mergeCell ref="A4:C4"/>
    <mergeCell ref="A5:C5"/>
    <mergeCell ref="A11:C11"/>
    <mergeCell ref="A23:C23"/>
    <mergeCell ref="A24:C24"/>
    <mergeCell ref="A25:C25"/>
    <mergeCell ref="A26:C26"/>
    <mergeCell ref="A27:C27"/>
  </mergeCells>
  <dataValidations count="5">
    <dataValidation operator="lessThanOrEqual" allowBlank="1" showInputMessage="1" showErrorMessage="1" errorTitle="PM (Tons per year)" error="Please enter a value equal or less than 0.01." sqref="C18" xr:uid="{00000000-0002-0000-0800-000000000000}"/>
    <dataValidation type="list" operator="greaterThanOrEqual" allowBlank="1" showErrorMessage="1" errorTitle="Stack Height" sqref="B8" xr:uid="{00000000-0002-0000-0800-000001000000}">
      <formula1>Zones</formula1>
    </dataValidation>
    <dataValidation type="decimal" operator="greaterThanOrEqual" allowBlank="1" showErrorMessage="1" errorTitle="Stack Height" error="Please enter a value equal or greater than 20." sqref="B14" xr:uid="{3AB4ADEE-8D96-4E7D-B78E-4B5551637ACD}">
      <formula1>20</formula1>
    </dataValidation>
    <dataValidation type="decimal" allowBlank="1" showErrorMessage="1" errorTitle="East (Meters)" error="Enter a value between 205000 and 795000 meters." prompt="East (Meters) Yellow Cell" sqref="B9" xr:uid="{5C18C205-F71B-4CC4-9581-6CEF149776DE}">
      <formula1>205000</formula1>
      <formula2>795000</formula2>
    </dataValidation>
    <dataValidation type="decimal" allowBlank="1" showErrorMessage="1" errorTitle="North (Meters)" error="Enter a value between 2854000 and 4059000 meters." prompt="North (Meters) Yellow Cell" sqref="B10" xr:uid="{66714019-7CEB-4C6E-8401-E11C6452B3D8}">
      <formula1>2854000</formula1>
      <formula2>4059000</formula2>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2" id="{2DB49ED7-9146-4E31-B27B-1A07180325DE}">
            <xm:f>AND('PI-1-SCT'!$G$87&lt;&gt;"",'PI-1-SCT'!$G$87&lt;&gt;2)</xm:f>
            <x14:dxf>
              <numFmt numFmtId="168" formatCode=";;;"/>
              <fill>
                <patternFill>
                  <bgColor theme="0" tint="-0.499984740745262"/>
                </patternFill>
              </fill>
            </x14:dxf>
          </x14:cfRule>
          <xm:sqref>A1:C27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FFFCC"/>
  </sheetPr>
  <dimension ref="A1:D32"/>
  <sheetViews>
    <sheetView showGridLines="0" showZeros="0" zoomScaleNormal="100" workbookViewId="0">
      <selection sqref="A1:C1"/>
    </sheetView>
  </sheetViews>
  <sheetFormatPr defaultColWidth="0" defaultRowHeight="14.25" customHeight="1" zeroHeight="1" x14ac:dyDescent="0.2"/>
  <cols>
    <col min="1" max="1" width="30.5" style="9" bestFit="1" customWidth="1"/>
    <col min="2" max="2" width="21.375" style="9" customWidth="1"/>
    <col min="3" max="3" width="29" style="9" bestFit="1" customWidth="1"/>
    <col min="4" max="4" width="2.625" style="9" customWidth="1"/>
    <col min="5" max="16384" width="9" style="9" hidden="1"/>
  </cols>
  <sheetData>
    <row r="1" spans="1:4" ht="6" customHeight="1" thickBot="1" x14ac:dyDescent="0.25">
      <c r="A1" s="755" t="s">
        <v>339</v>
      </c>
      <c r="B1" s="755"/>
      <c r="C1" s="755"/>
    </row>
    <row r="2" spans="1:4" ht="18.75" thickBot="1" x14ac:dyDescent="0.25">
      <c r="A2" s="778" t="s">
        <v>692</v>
      </c>
      <c r="B2" s="779"/>
      <c r="C2" s="780"/>
    </row>
    <row r="3" spans="1:4" ht="76.5" customHeight="1" thickBot="1" x14ac:dyDescent="0.25">
      <c r="A3" s="781" t="s">
        <v>887</v>
      </c>
      <c r="B3" s="782"/>
      <c r="C3" s="783"/>
    </row>
    <row r="4" spans="1:4" ht="15" thickBot="1" x14ac:dyDescent="0.25">
      <c r="A4" s="764" t="s">
        <v>481</v>
      </c>
      <c r="B4" s="764"/>
      <c r="C4" s="764"/>
    </row>
    <row r="5" spans="1:4" ht="15.75" thickBot="1" x14ac:dyDescent="0.25">
      <c r="A5" s="761" t="s">
        <v>553</v>
      </c>
      <c r="B5" s="762"/>
      <c r="C5" s="763"/>
    </row>
    <row r="6" spans="1:4" ht="15" x14ac:dyDescent="0.2">
      <c r="A6" s="149" t="s">
        <v>665</v>
      </c>
      <c r="B6" s="150" t="s">
        <v>666</v>
      </c>
      <c r="C6" s="173" t="s">
        <v>660</v>
      </c>
    </row>
    <row r="7" spans="1:4" x14ac:dyDescent="0.2">
      <c r="A7" s="159" t="s">
        <v>6</v>
      </c>
      <c r="B7" s="152" t="s">
        <v>289</v>
      </c>
      <c r="C7" s="174" t="s">
        <v>670</v>
      </c>
    </row>
    <row r="8" spans="1:4" x14ac:dyDescent="0.2">
      <c r="A8" s="153" t="s">
        <v>305</v>
      </c>
      <c r="B8" s="160"/>
      <c r="C8" s="175" t="s">
        <v>661</v>
      </c>
    </row>
    <row r="9" spans="1:4" x14ac:dyDescent="0.2">
      <c r="A9" s="153" t="s">
        <v>663</v>
      </c>
      <c r="B9" s="154"/>
      <c r="C9" s="175" t="s">
        <v>662</v>
      </c>
    </row>
    <row r="10" spans="1:4" ht="15" thickBot="1" x14ac:dyDescent="0.25">
      <c r="A10" s="155" t="s">
        <v>664</v>
      </c>
      <c r="B10" s="156"/>
      <c r="C10" s="176" t="s">
        <v>740</v>
      </c>
    </row>
    <row r="11" spans="1:4" ht="15" thickBot="1" x14ac:dyDescent="0.25">
      <c r="A11" s="764" t="s">
        <v>481</v>
      </c>
      <c r="B11" s="764"/>
      <c r="C11" s="764"/>
    </row>
    <row r="12" spans="1:4" s="5" customFormat="1" ht="15.75" thickBot="1" x14ac:dyDescent="0.25">
      <c r="A12" s="761" t="s">
        <v>669</v>
      </c>
      <c r="B12" s="762"/>
      <c r="C12" s="763"/>
    </row>
    <row r="13" spans="1:4" s="5" customFormat="1" ht="15" x14ac:dyDescent="0.2">
      <c r="A13" s="157" t="s">
        <v>665</v>
      </c>
      <c r="B13" s="158" t="s">
        <v>666</v>
      </c>
      <c r="C13" s="171" t="s">
        <v>677</v>
      </c>
    </row>
    <row r="14" spans="1:4" ht="15" thickBot="1" x14ac:dyDescent="0.25">
      <c r="A14" s="172" t="s">
        <v>311</v>
      </c>
      <c r="B14" s="87"/>
      <c r="C14" s="168" t="s">
        <v>266</v>
      </c>
    </row>
    <row r="15" spans="1:4" ht="15" thickBot="1" x14ac:dyDescent="0.25">
      <c r="A15" s="764" t="s">
        <v>481</v>
      </c>
      <c r="B15" s="764"/>
      <c r="C15" s="764"/>
    </row>
    <row r="16" spans="1:4" s="5" customFormat="1" ht="15.75" thickBot="1" x14ac:dyDescent="0.25">
      <c r="A16" s="641" t="s">
        <v>668</v>
      </c>
      <c r="B16" s="642"/>
      <c r="C16" s="784"/>
      <c r="D16" s="9"/>
    </row>
    <row r="17" spans="1:4" s="5" customFormat="1" ht="15" x14ac:dyDescent="0.2">
      <c r="A17" s="130" t="s">
        <v>665</v>
      </c>
      <c r="B17" s="131" t="s">
        <v>666</v>
      </c>
      <c r="C17" s="131" t="s">
        <v>680</v>
      </c>
      <c r="D17" s="11"/>
    </row>
    <row r="18" spans="1:4" s="5" customFormat="1" ht="15" thickBot="1" x14ac:dyDescent="0.25">
      <c r="A18" s="132" t="s">
        <v>832</v>
      </c>
      <c r="B18" s="133"/>
      <c r="C18" s="244" t="s">
        <v>833</v>
      </c>
      <c r="D18" s="11"/>
    </row>
    <row r="19" spans="1:4" ht="15" thickBot="1" x14ac:dyDescent="0.25">
      <c r="A19" s="764" t="s">
        <v>481</v>
      </c>
      <c r="B19" s="764"/>
      <c r="C19" s="764"/>
    </row>
    <row r="20" spans="1:4" ht="15.75" thickBot="1" x14ac:dyDescent="0.25">
      <c r="A20" s="766" t="s">
        <v>667</v>
      </c>
      <c r="B20" s="767"/>
      <c r="C20" s="785"/>
    </row>
    <row r="21" spans="1:4" ht="15" x14ac:dyDescent="0.2">
      <c r="A21" s="163" t="s">
        <v>2</v>
      </c>
      <c r="B21" s="164" t="s">
        <v>0</v>
      </c>
      <c r="C21" s="165" t="s">
        <v>1</v>
      </c>
    </row>
    <row r="22" spans="1:4" ht="15" thickBot="1" x14ac:dyDescent="0.25">
      <c r="A22" s="65" t="s">
        <v>5</v>
      </c>
      <c r="B22" s="116">
        <v>0.01</v>
      </c>
      <c r="C22" s="117">
        <v>0.02</v>
      </c>
    </row>
    <row r="23" spans="1:4" ht="15" thickBot="1" x14ac:dyDescent="0.25">
      <c r="A23" s="676" t="s">
        <v>481</v>
      </c>
      <c r="B23" s="676"/>
      <c r="C23" s="676"/>
    </row>
    <row r="24" spans="1:4" ht="14.25" customHeight="1" thickBot="1" x14ac:dyDescent="0.25">
      <c r="A24" s="682" t="s">
        <v>831</v>
      </c>
      <c r="B24" s="683"/>
      <c r="C24" s="684"/>
    </row>
    <row r="25" spans="1:4" s="252" customFormat="1" ht="127.5" customHeight="1" x14ac:dyDescent="0.2">
      <c r="A25" s="694" t="s">
        <v>851</v>
      </c>
      <c r="B25" s="695"/>
      <c r="C25" s="696"/>
    </row>
    <row r="26" spans="1:4" s="252" customFormat="1" ht="75.75" customHeight="1" thickBot="1" x14ac:dyDescent="0.25">
      <c r="A26" s="772" t="s">
        <v>834</v>
      </c>
      <c r="B26" s="773"/>
      <c r="C26" s="774"/>
    </row>
    <row r="27" spans="1:4" s="252" customFormat="1" ht="216" customHeight="1" thickBot="1" x14ac:dyDescent="0.25">
      <c r="A27" s="775" t="s">
        <v>862</v>
      </c>
      <c r="B27" s="776"/>
      <c r="C27" s="777"/>
    </row>
    <row r="28" spans="1:4" s="252" customFormat="1" ht="44.25" customHeight="1" x14ac:dyDescent="0.2">
      <c r="A28" s="694" t="s">
        <v>852</v>
      </c>
      <c r="B28" s="695"/>
      <c r="C28" s="696"/>
    </row>
    <row r="29" spans="1:4" s="252" customFormat="1" ht="154.5" customHeight="1" x14ac:dyDescent="0.2">
      <c r="A29" s="786" t="s">
        <v>854</v>
      </c>
      <c r="B29" s="787"/>
      <c r="C29" s="788"/>
    </row>
    <row r="30" spans="1:4" s="252" customFormat="1" ht="84.75" customHeight="1" x14ac:dyDescent="0.2">
      <c r="A30" s="786" t="s">
        <v>855</v>
      </c>
      <c r="B30" s="787"/>
      <c r="C30" s="788"/>
    </row>
    <row r="31" spans="1:4" s="252" customFormat="1" ht="30" customHeight="1" thickBot="1" x14ac:dyDescent="0.25">
      <c r="A31" s="691" t="s">
        <v>853</v>
      </c>
      <c r="B31" s="789"/>
      <c r="C31" s="790"/>
    </row>
    <row r="32" spans="1:4" ht="14.25" customHeight="1" x14ac:dyDescent="0.2">
      <c r="A32" s="676" t="s">
        <v>410</v>
      </c>
      <c r="B32" s="676"/>
      <c r="C32" s="676"/>
    </row>
  </sheetData>
  <sheetProtection algorithmName="SHA-512" hashValue="egdq/9gRRFVMUlnR7cx4XoHoFTM84YBPfW8DJQnIkAMQJfDZ0VHWj8Hqn7XDlSNEFfCqZpmU5eQ6NEEHMcpHdg==" saltValue="hvgMhUrJJD5LK2Qu5efasQ==" spinCount="100000" sheet="1" objects="1" scenarios="1"/>
  <mergeCells count="21">
    <mergeCell ref="A30:C30"/>
    <mergeCell ref="A31:C31"/>
    <mergeCell ref="A32:C32"/>
    <mergeCell ref="A28:C28"/>
    <mergeCell ref="A29:C29"/>
    <mergeCell ref="A11:C11"/>
    <mergeCell ref="A25:C25"/>
    <mergeCell ref="A26:C26"/>
    <mergeCell ref="A27:C27"/>
    <mergeCell ref="A1:C1"/>
    <mergeCell ref="A2:C2"/>
    <mergeCell ref="A3:C3"/>
    <mergeCell ref="A4:C4"/>
    <mergeCell ref="A5:C5"/>
    <mergeCell ref="A24:C24"/>
    <mergeCell ref="A19:C19"/>
    <mergeCell ref="A16:C16"/>
    <mergeCell ref="A12:C12"/>
    <mergeCell ref="A15:C15"/>
    <mergeCell ref="A20:C20"/>
    <mergeCell ref="A23:C23"/>
  </mergeCells>
  <dataValidations count="5">
    <dataValidation type="decimal" allowBlank="1" showErrorMessage="1" errorTitle="East (Meters)" error="Enter a value between 205000 and 795000 meters." prompt="East (Meters) Yellow Cell" sqref="B9" xr:uid="{E3F9AB6D-2314-4BB4-B1CE-3DA2185ABBAD}">
      <formula1>205000</formula1>
      <formula2>795000</formula2>
    </dataValidation>
    <dataValidation type="decimal" allowBlank="1" showErrorMessage="1" errorTitle="North (Meters)" error="Enter a value between 2854000 and 4059000 meters." prompt="North (Meters) Yellow Cell" sqref="B10" xr:uid="{AFAE88EF-CE90-4C6B-A0F7-12600AE2829F}">
      <formula1>2854000</formula1>
      <formula2>4059000</formula2>
    </dataValidation>
    <dataValidation type="decimal" operator="greaterThanOrEqual" allowBlank="1" showErrorMessage="1" errorTitle="Stack Height" error="Please enter a value equal or greater than 3." prompt="Release Height (ft) Yellow Cell" sqref="B14" xr:uid="{400871F9-635B-4E1C-B192-F30FC216B932}">
      <formula1>3</formula1>
    </dataValidation>
    <dataValidation type="list" operator="lessThanOrEqual" allowBlank="1" showInputMessage="1" showErrorMessage="1" error="Please enter a value equal or less than 5.99" sqref="B18" xr:uid="{16B99E66-B4FC-4A05-AE9B-CB73FC91BCFB}">
      <formula1>"Diesel,Lube oil"</formula1>
    </dataValidation>
    <dataValidation type="list" allowBlank="1" showErrorMessage="1" errorTitle="Zone" error="Values allowed are: 13, 14, 15." prompt="Zone Yellow Cell" sqref="B8" xr:uid="{6013C2EE-4E83-4FD2-990D-EB3AF537321F}">
      <formula1>Zones</formula1>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3" id="{16716385-A4F6-4CF6-868F-408469B86C94}">
            <xm:f>AND('PI-1-SCT'!$G$88&lt;&gt;"",'PI-1-SCT'!$G$88&lt;&gt;1,'PI-1-SCT'!$G$88&lt;&gt;2,'PI-1-SCT'!$G$88&lt;&gt;3,'PI-1-SCT'!$G$88&lt;&gt;4,'PI-1-SCT'!$G$88&lt;&gt;5,'PI-1-SCT'!$G$88&lt;&gt;6)</xm:f>
            <x14:dxf>
              <numFmt numFmtId="168" formatCode=";;;"/>
              <fill>
                <patternFill>
                  <bgColor theme="0" tint="-0.499984740745262"/>
                </patternFill>
              </fill>
            </x14:dxf>
          </x14:cfRule>
          <xm:sqref>A1:E32</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6618C-0C16-4AD6-9929-467023587085}">
  <sheetPr codeName="Sheet7">
    <tabColor rgb="FFFFFFCC"/>
  </sheetPr>
  <dimension ref="A1:E35"/>
  <sheetViews>
    <sheetView showGridLines="0" showZeros="0" zoomScaleNormal="100" workbookViewId="0">
      <selection sqref="A1:C1"/>
    </sheetView>
  </sheetViews>
  <sheetFormatPr defaultColWidth="0" defaultRowHeight="14.25" customHeight="1" zeroHeight="1" x14ac:dyDescent="0.2"/>
  <cols>
    <col min="1" max="1" width="30.5" style="9" bestFit="1" customWidth="1"/>
    <col min="2" max="2" width="21.375" style="9" customWidth="1"/>
    <col min="3" max="3" width="29" style="9" bestFit="1" customWidth="1"/>
    <col min="4" max="4" width="2.625" style="9" customWidth="1"/>
    <col min="5" max="16384" width="9" style="9" hidden="1"/>
  </cols>
  <sheetData>
    <row r="1" spans="1:4" ht="6" customHeight="1" thickBot="1" x14ac:dyDescent="0.25">
      <c r="A1" s="755" t="s">
        <v>339</v>
      </c>
      <c r="B1" s="755"/>
      <c r="C1" s="755"/>
    </row>
    <row r="2" spans="1:4" ht="18.75" thickBot="1" x14ac:dyDescent="0.25">
      <c r="A2" s="778" t="s">
        <v>693</v>
      </c>
      <c r="B2" s="779"/>
      <c r="C2" s="780"/>
    </row>
    <row r="3" spans="1:4" ht="75.75" customHeight="1" thickBot="1" x14ac:dyDescent="0.25">
      <c r="A3" s="781" t="s">
        <v>887</v>
      </c>
      <c r="B3" s="782"/>
      <c r="C3" s="783"/>
    </row>
    <row r="4" spans="1:4" ht="15" thickBot="1" x14ac:dyDescent="0.25">
      <c r="A4" s="764" t="s">
        <v>481</v>
      </c>
      <c r="B4" s="764"/>
      <c r="C4" s="764"/>
    </row>
    <row r="5" spans="1:4" ht="15.75" thickBot="1" x14ac:dyDescent="0.25">
      <c r="A5" s="761" t="s">
        <v>553</v>
      </c>
      <c r="B5" s="762"/>
      <c r="C5" s="763"/>
    </row>
    <row r="6" spans="1:4" ht="15" x14ac:dyDescent="0.2">
      <c r="A6" s="149" t="s">
        <v>665</v>
      </c>
      <c r="B6" s="150" t="s">
        <v>666</v>
      </c>
      <c r="C6" s="173" t="s">
        <v>660</v>
      </c>
    </row>
    <row r="7" spans="1:4" x14ac:dyDescent="0.2">
      <c r="A7" s="159" t="s">
        <v>6</v>
      </c>
      <c r="B7" s="152" t="s">
        <v>290</v>
      </c>
      <c r="C7" s="174" t="s">
        <v>670</v>
      </c>
    </row>
    <row r="8" spans="1:4" x14ac:dyDescent="0.2">
      <c r="A8" s="153" t="s">
        <v>305</v>
      </c>
      <c r="B8" s="90"/>
      <c r="C8" s="175" t="s">
        <v>661</v>
      </c>
    </row>
    <row r="9" spans="1:4" x14ac:dyDescent="0.2">
      <c r="A9" s="153" t="s">
        <v>663</v>
      </c>
      <c r="B9" s="154"/>
      <c r="C9" s="175" t="s">
        <v>662</v>
      </c>
    </row>
    <row r="10" spans="1:4" ht="15" thickBot="1" x14ac:dyDescent="0.25">
      <c r="A10" s="155" t="s">
        <v>664</v>
      </c>
      <c r="B10" s="156"/>
      <c r="C10" s="176" t="s">
        <v>740</v>
      </c>
    </row>
    <row r="11" spans="1:4" ht="15" thickBot="1" x14ac:dyDescent="0.25">
      <c r="A11" s="764" t="s">
        <v>481</v>
      </c>
      <c r="B11" s="764"/>
      <c r="C11" s="764"/>
    </row>
    <row r="12" spans="1:4" s="5" customFormat="1" ht="15.75" thickBot="1" x14ac:dyDescent="0.25">
      <c r="A12" s="761" t="s">
        <v>669</v>
      </c>
      <c r="B12" s="762"/>
      <c r="C12" s="763"/>
    </row>
    <row r="13" spans="1:4" s="5" customFormat="1" ht="15" x14ac:dyDescent="0.2">
      <c r="A13" s="157" t="s">
        <v>665</v>
      </c>
      <c r="B13" s="158" t="s">
        <v>666</v>
      </c>
      <c r="C13" s="171" t="s">
        <v>677</v>
      </c>
    </row>
    <row r="14" spans="1:4" ht="15" thickBot="1" x14ac:dyDescent="0.25">
      <c r="A14" s="172" t="s">
        <v>311</v>
      </c>
      <c r="B14" s="87"/>
      <c r="C14" s="168" t="s">
        <v>266</v>
      </c>
    </row>
    <row r="15" spans="1:4" ht="15" thickBot="1" x14ac:dyDescent="0.25">
      <c r="A15" s="764" t="s">
        <v>481</v>
      </c>
      <c r="B15" s="764"/>
      <c r="C15" s="764"/>
    </row>
    <row r="16" spans="1:4" s="5" customFormat="1" ht="15.75" thickBot="1" x14ac:dyDescent="0.25">
      <c r="A16" s="641" t="s">
        <v>668</v>
      </c>
      <c r="B16" s="642"/>
      <c r="C16" s="784"/>
      <c r="D16" s="9"/>
    </row>
    <row r="17" spans="1:5" s="5" customFormat="1" ht="15" x14ac:dyDescent="0.2">
      <c r="A17" s="130" t="s">
        <v>665</v>
      </c>
      <c r="B17" s="131" t="s">
        <v>666</v>
      </c>
      <c r="C17" s="131" t="s">
        <v>680</v>
      </c>
      <c r="D17" s="11"/>
    </row>
    <row r="18" spans="1:5" s="5" customFormat="1" ht="15" thickBot="1" x14ac:dyDescent="0.25">
      <c r="A18" s="132" t="s">
        <v>832</v>
      </c>
      <c r="B18" s="133"/>
      <c r="C18" s="244" t="s">
        <v>833</v>
      </c>
      <c r="D18" s="11"/>
    </row>
    <row r="19" spans="1:5" ht="15" thickBot="1" x14ac:dyDescent="0.25">
      <c r="A19" s="764" t="s">
        <v>481</v>
      </c>
      <c r="B19" s="764"/>
      <c r="C19" s="764"/>
    </row>
    <row r="20" spans="1:5" ht="15.75" thickBot="1" x14ac:dyDescent="0.25">
      <c r="A20" s="766" t="s">
        <v>667</v>
      </c>
      <c r="B20" s="767"/>
      <c r="C20" s="785"/>
    </row>
    <row r="21" spans="1:5" ht="15" x14ac:dyDescent="0.2">
      <c r="A21" s="163" t="s">
        <v>2</v>
      </c>
      <c r="B21" s="164" t="s">
        <v>0</v>
      </c>
      <c r="C21" s="165" t="s">
        <v>1</v>
      </c>
    </row>
    <row r="22" spans="1:5" ht="15" thickBot="1" x14ac:dyDescent="0.25">
      <c r="A22" s="65" t="s">
        <v>5</v>
      </c>
      <c r="B22" s="116">
        <v>0.01</v>
      </c>
      <c r="C22" s="117">
        <v>0.02</v>
      </c>
      <c r="E22" s="10"/>
    </row>
    <row r="23" spans="1:5" ht="15" thickBot="1" x14ac:dyDescent="0.25">
      <c r="A23" s="676" t="s">
        <v>481</v>
      </c>
      <c r="B23" s="676"/>
      <c r="C23" s="676"/>
    </row>
    <row r="24" spans="1:5" ht="14.25" customHeight="1" thickBot="1" x14ac:dyDescent="0.25">
      <c r="A24" s="682" t="s">
        <v>831</v>
      </c>
      <c r="B24" s="683"/>
      <c r="C24" s="684"/>
    </row>
    <row r="25" spans="1:5" s="252" customFormat="1" ht="127.5" customHeight="1" x14ac:dyDescent="0.2">
      <c r="A25" s="694" t="s">
        <v>851</v>
      </c>
      <c r="B25" s="695"/>
      <c r="C25" s="696"/>
    </row>
    <row r="26" spans="1:5" s="252" customFormat="1" ht="74.25" customHeight="1" thickBot="1" x14ac:dyDescent="0.25">
      <c r="A26" s="772" t="s">
        <v>834</v>
      </c>
      <c r="B26" s="773"/>
      <c r="C26" s="774"/>
    </row>
    <row r="27" spans="1:5" s="252" customFormat="1" ht="216" customHeight="1" thickBot="1" x14ac:dyDescent="0.25">
      <c r="A27" s="775" t="s">
        <v>862</v>
      </c>
      <c r="B27" s="776"/>
      <c r="C27" s="777"/>
    </row>
    <row r="28" spans="1:5" s="252" customFormat="1" ht="44.25" customHeight="1" x14ac:dyDescent="0.2">
      <c r="A28" s="694" t="s">
        <v>852</v>
      </c>
      <c r="B28" s="695"/>
      <c r="C28" s="696"/>
    </row>
    <row r="29" spans="1:5" s="252" customFormat="1" ht="154.5" customHeight="1" x14ac:dyDescent="0.2">
      <c r="A29" s="786" t="s">
        <v>854</v>
      </c>
      <c r="B29" s="787"/>
      <c r="C29" s="788"/>
    </row>
    <row r="30" spans="1:5" s="252" customFormat="1" ht="84.75" customHeight="1" x14ac:dyDescent="0.2">
      <c r="A30" s="786" t="s">
        <v>855</v>
      </c>
      <c r="B30" s="787"/>
      <c r="C30" s="788"/>
    </row>
    <row r="31" spans="1:5" s="252" customFormat="1" ht="30" customHeight="1" thickBot="1" x14ac:dyDescent="0.25">
      <c r="A31" s="691" t="s">
        <v>853</v>
      </c>
      <c r="B31" s="789"/>
      <c r="C31" s="790"/>
    </row>
    <row r="32" spans="1:5" ht="14.25" customHeight="1" x14ac:dyDescent="0.2">
      <c r="A32" s="676" t="s">
        <v>410</v>
      </c>
      <c r="B32" s="676"/>
      <c r="C32" s="676"/>
    </row>
    <row r="33" spans="1:3" ht="14.25" hidden="1" customHeight="1" x14ac:dyDescent="0.2">
      <c r="A33" s="11"/>
      <c r="B33" s="11"/>
      <c r="C33" s="11"/>
    </row>
    <row r="34" spans="1:3" ht="14.25" hidden="1" customHeight="1" x14ac:dyDescent="0.2">
      <c r="A34" s="14"/>
      <c r="B34" s="11"/>
      <c r="C34" s="11"/>
    </row>
    <row r="35" spans="1:3" ht="14.25" hidden="1" customHeight="1" x14ac:dyDescent="0.2">
      <c r="A35" s="14"/>
      <c r="B35" s="11"/>
      <c r="C35" s="11"/>
    </row>
  </sheetData>
  <sheetProtection algorithmName="SHA-512" hashValue="bw1vDUW18AwneSzs1zTfFile66+NqlUQ0ooTnsd24PJs6huFWEqgukAjoSm5drOGk4sgcswxqla5OjVLUaSgzw==" saltValue="og/4uZ0IznbFfmvm7wpTlQ==" spinCount="100000" sheet="1" objects="1" scenarios="1"/>
  <mergeCells count="21">
    <mergeCell ref="A29:C29"/>
    <mergeCell ref="A30:C30"/>
    <mergeCell ref="A31:C31"/>
    <mergeCell ref="A32:C32"/>
    <mergeCell ref="A11:C11"/>
    <mergeCell ref="A25:C25"/>
    <mergeCell ref="A26:C26"/>
    <mergeCell ref="A27:C27"/>
    <mergeCell ref="A28:C28"/>
    <mergeCell ref="A24:C24"/>
    <mergeCell ref="A16:C16"/>
    <mergeCell ref="A19:C19"/>
    <mergeCell ref="A20:C20"/>
    <mergeCell ref="A12:C12"/>
    <mergeCell ref="A15:C15"/>
    <mergeCell ref="A23:C23"/>
    <mergeCell ref="A1:C1"/>
    <mergeCell ref="A2:C2"/>
    <mergeCell ref="A3:C3"/>
    <mergeCell ref="A4:C4"/>
    <mergeCell ref="A5:C5"/>
  </mergeCells>
  <dataValidations count="5">
    <dataValidation type="decimal" operator="greaterThanOrEqual" allowBlank="1" showErrorMessage="1" errorTitle="Stack Height" error="Please enter a value equal or greater than 3." prompt="Release Height (ft) Yellow Cell" sqref="B14:B15" xr:uid="{1F431A1C-B620-44C7-B7A0-04BE869D5F8D}">
      <formula1>3</formula1>
    </dataValidation>
    <dataValidation type="decimal" allowBlank="1" showErrorMessage="1" errorTitle="North (Meters)" error="Enter a value between 2854000 and 4059000 meters." prompt="North (Meters) Yellow Cell" sqref="B10" xr:uid="{B684D6EE-C5B6-4D85-A258-B38C17053EEB}">
      <formula1>2854000</formula1>
      <formula2>4059000</formula2>
    </dataValidation>
    <dataValidation type="decimal" allowBlank="1" showErrorMessage="1" errorTitle="East (Meters)" error="Enter a value between 205000 and 795000 meters." prompt="East (Meters) Yellow Cell" sqref="B9" xr:uid="{783A0489-E3F8-4C9F-90E1-7284849E23C0}">
      <formula1>205000</formula1>
      <formula2>795000</formula2>
    </dataValidation>
    <dataValidation type="list" operator="lessThanOrEqual" allowBlank="1" showInputMessage="1" showErrorMessage="1" error="Please enter a value equal or less than 5.99" sqref="B18" xr:uid="{59E6070D-35E1-4195-841F-EE6813714423}">
      <formula1>"Diesel,Lube oil"</formula1>
    </dataValidation>
    <dataValidation type="list" allowBlank="1" showErrorMessage="1" errorTitle="Zone" error="Values allowed are: 13, 14, 15." prompt="Zone Yellow Cell" sqref="B8" xr:uid="{4F6E60E2-0EDD-4088-8E53-6F0238E8C60B}">
      <formula1>Zones</formula1>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7" id="{F26703A5-7921-4BC0-9E6D-7D6263D86B13}">
            <xm:f>AND('PI-1-SCT'!$G$88&lt;&gt;"",'PI-1-SCT'!$G$88&lt;&gt;2,'PI-1-SCT'!$G$88&lt;&gt;3,'PI-1-SCT'!$G$88&lt;&gt;4,'PI-1-SCT'!$G$88&lt;&gt;5,'PI-1-SCT'!$G$88&lt;&gt;6)</xm:f>
            <x14:dxf>
              <numFmt numFmtId="168" formatCode=";;;"/>
              <fill>
                <patternFill>
                  <bgColor theme="0" tint="-0.499984740745262"/>
                </patternFill>
              </fill>
            </x14:dxf>
          </x14:cfRule>
          <xm:sqref>A1:C32</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F1312-CBAF-4F23-A463-608B55FD43D9}">
  <sheetPr codeName="Sheet11">
    <tabColor rgb="FFFFFFCC"/>
  </sheetPr>
  <dimension ref="A1:E35"/>
  <sheetViews>
    <sheetView showGridLines="0" showZeros="0" zoomScaleNormal="100" workbookViewId="0">
      <selection sqref="A1:C1"/>
    </sheetView>
  </sheetViews>
  <sheetFormatPr defaultColWidth="0" defaultRowHeight="14.25" customHeight="1" zeroHeight="1" x14ac:dyDescent="0.2"/>
  <cols>
    <col min="1" max="1" width="30.5" style="9" bestFit="1" customWidth="1"/>
    <col min="2" max="2" width="21.375" style="9" customWidth="1"/>
    <col min="3" max="3" width="29" style="9" bestFit="1" customWidth="1"/>
    <col min="4" max="4" width="2.625" style="9" customWidth="1"/>
    <col min="5" max="16384" width="9" style="9" hidden="1"/>
  </cols>
  <sheetData>
    <row r="1" spans="1:4" ht="6" customHeight="1" thickBot="1" x14ac:dyDescent="0.25">
      <c r="A1" s="755" t="s">
        <v>339</v>
      </c>
      <c r="B1" s="755"/>
      <c r="C1" s="755"/>
    </row>
    <row r="2" spans="1:4" ht="18.75" thickBot="1" x14ac:dyDescent="0.25">
      <c r="A2" s="778" t="s">
        <v>694</v>
      </c>
      <c r="B2" s="779"/>
      <c r="C2" s="780"/>
    </row>
    <row r="3" spans="1:4" ht="75.75" customHeight="1" thickBot="1" x14ac:dyDescent="0.25">
      <c r="A3" s="781" t="s">
        <v>887</v>
      </c>
      <c r="B3" s="782"/>
      <c r="C3" s="783"/>
    </row>
    <row r="4" spans="1:4" ht="15" thickBot="1" x14ac:dyDescent="0.25">
      <c r="A4" s="764" t="s">
        <v>481</v>
      </c>
      <c r="B4" s="764"/>
      <c r="C4" s="764"/>
    </row>
    <row r="5" spans="1:4" ht="15.75" thickBot="1" x14ac:dyDescent="0.25">
      <c r="A5" s="761" t="s">
        <v>553</v>
      </c>
      <c r="B5" s="762"/>
      <c r="C5" s="763"/>
    </row>
    <row r="6" spans="1:4" ht="15" x14ac:dyDescent="0.2">
      <c r="A6" s="149" t="s">
        <v>665</v>
      </c>
      <c r="B6" s="150" t="s">
        <v>666</v>
      </c>
      <c r="C6" s="173" t="s">
        <v>660</v>
      </c>
    </row>
    <row r="7" spans="1:4" x14ac:dyDescent="0.2">
      <c r="A7" s="159" t="s">
        <v>6</v>
      </c>
      <c r="B7" s="152" t="s">
        <v>291</v>
      </c>
      <c r="C7" s="174" t="s">
        <v>670</v>
      </c>
    </row>
    <row r="8" spans="1:4" x14ac:dyDescent="0.2">
      <c r="A8" s="153" t="s">
        <v>305</v>
      </c>
      <c r="B8" s="90"/>
      <c r="C8" s="175" t="s">
        <v>661</v>
      </c>
    </row>
    <row r="9" spans="1:4" x14ac:dyDescent="0.2">
      <c r="A9" s="153" t="s">
        <v>663</v>
      </c>
      <c r="B9" s="154"/>
      <c r="C9" s="175" t="s">
        <v>662</v>
      </c>
    </row>
    <row r="10" spans="1:4" ht="15" thickBot="1" x14ac:dyDescent="0.25">
      <c r="A10" s="155" t="s">
        <v>664</v>
      </c>
      <c r="B10" s="156"/>
      <c r="C10" s="176" t="s">
        <v>740</v>
      </c>
    </row>
    <row r="11" spans="1:4" ht="15" thickBot="1" x14ac:dyDescent="0.25">
      <c r="A11" s="764" t="s">
        <v>481</v>
      </c>
      <c r="B11" s="764"/>
      <c r="C11" s="764"/>
    </row>
    <row r="12" spans="1:4" s="5" customFormat="1" ht="15.75" thickBot="1" x14ac:dyDescent="0.25">
      <c r="A12" s="761" t="s">
        <v>669</v>
      </c>
      <c r="B12" s="762"/>
      <c r="C12" s="763"/>
    </row>
    <row r="13" spans="1:4" s="5" customFormat="1" ht="15" x14ac:dyDescent="0.2">
      <c r="A13" s="157" t="s">
        <v>665</v>
      </c>
      <c r="B13" s="158" t="s">
        <v>666</v>
      </c>
      <c r="C13" s="171" t="s">
        <v>677</v>
      </c>
    </row>
    <row r="14" spans="1:4" ht="15" thickBot="1" x14ac:dyDescent="0.25">
      <c r="A14" s="172" t="s">
        <v>311</v>
      </c>
      <c r="B14" s="87"/>
      <c r="C14" s="168" t="s">
        <v>266</v>
      </c>
    </row>
    <row r="15" spans="1:4" ht="15" thickBot="1" x14ac:dyDescent="0.25">
      <c r="A15" s="764" t="s">
        <v>481</v>
      </c>
      <c r="B15" s="764"/>
      <c r="C15" s="764"/>
    </row>
    <row r="16" spans="1:4" s="5" customFormat="1" ht="15.75" thickBot="1" x14ac:dyDescent="0.25">
      <c r="A16" s="641" t="s">
        <v>668</v>
      </c>
      <c r="B16" s="642"/>
      <c r="C16" s="784"/>
      <c r="D16" s="9"/>
    </row>
    <row r="17" spans="1:5" s="5" customFormat="1" ht="15" x14ac:dyDescent="0.2">
      <c r="A17" s="130" t="s">
        <v>665</v>
      </c>
      <c r="B17" s="131" t="s">
        <v>666</v>
      </c>
      <c r="C17" s="131" t="s">
        <v>680</v>
      </c>
      <c r="D17" s="11"/>
    </row>
    <row r="18" spans="1:5" s="5" customFormat="1" ht="15" thickBot="1" x14ac:dyDescent="0.25">
      <c r="A18" s="132" t="s">
        <v>832</v>
      </c>
      <c r="B18" s="133"/>
      <c r="C18" s="244" t="s">
        <v>833</v>
      </c>
      <c r="D18" s="11"/>
    </row>
    <row r="19" spans="1:5" ht="15" thickBot="1" x14ac:dyDescent="0.25">
      <c r="A19" s="764" t="s">
        <v>481</v>
      </c>
      <c r="B19" s="764"/>
      <c r="C19" s="764"/>
    </row>
    <row r="20" spans="1:5" ht="15.75" thickBot="1" x14ac:dyDescent="0.25">
      <c r="A20" s="766" t="s">
        <v>667</v>
      </c>
      <c r="B20" s="767"/>
      <c r="C20" s="785"/>
    </row>
    <row r="21" spans="1:5" ht="15" x14ac:dyDescent="0.2">
      <c r="A21" s="163" t="s">
        <v>2</v>
      </c>
      <c r="B21" s="164" t="s">
        <v>0</v>
      </c>
      <c r="C21" s="165" t="s">
        <v>1</v>
      </c>
    </row>
    <row r="22" spans="1:5" ht="15" thickBot="1" x14ac:dyDescent="0.25">
      <c r="A22" s="65" t="s">
        <v>5</v>
      </c>
      <c r="B22" s="116">
        <v>0.01</v>
      </c>
      <c r="C22" s="117">
        <v>0.02</v>
      </c>
      <c r="E22" s="10"/>
    </row>
    <row r="23" spans="1:5" ht="15" thickBot="1" x14ac:dyDescent="0.25">
      <c r="A23" s="676" t="s">
        <v>481</v>
      </c>
      <c r="B23" s="676"/>
      <c r="C23" s="676"/>
    </row>
    <row r="24" spans="1:5" ht="14.25" customHeight="1" thickBot="1" x14ac:dyDescent="0.25">
      <c r="A24" s="682" t="s">
        <v>831</v>
      </c>
      <c r="B24" s="683"/>
      <c r="C24" s="684"/>
    </row>
    <row r="25" spans="1:5" s="252" customFormat="1" ht="127.5" customHeight="1" x14ac:dyDescent="0.2">
      <c r="A25" s="694" t="s">
        <v>851</v>
      </c>
      <c r="B25" s="695"/>
      <c r="C25" s="696"/>
    </row>
    <row r="26" spans="1:5" s="252" customFormat="1" ht="75.75" customHeight="1" thickBot="1" x14ac:dyDescent="0.25">
      <c r="A26" s="772" t="s">
        <v>834</v>
      </c>
      <c r="B26" s="773"/>
      <c r="C26" s="774"/>
    </row>
    <row r="27" spans="1:5" s="252" customFormat="1" ht="216" customHeight="1" thickBot="1" x14ac:dyDescent="0.25">
      <c r="A27" s="775" t="s">
        <v>862</v>
      </c>
      <c r="B27" s="776"/>
      <c r="C27" s="777"/>
    </row>
    <row r="28" spans="1:5" s="252" customFormat="1" ht="44.25" customHeight="1" x14ac:dyDescent="0.2">
      <c r="A28" s="694" t="s">
        <v>852</v>
      </c>
      <c r="B28" s="695"/>
      <c r="C28" s="696"/>
    </row>
    <row r="29" spans="1:5" s="252" customFormat="1" ht="154.5" customHeight="1" x14ac:dyDescent="0.2">
      <c r="A29" s="786" t="s">
        <v>854</v>
      </c>
      <c r="B29" s="787"/>
      <c r="C29" s="788"/>
    </row>
    <row r="30" spans="1:5" s="252" customFormat="1" ht="84.75" customHeight="1" x14ac:dyDescent="0.2">
      <c r="A30" s="786" t="s">
        <v>855</v>
      </c>
      <c r="B30" s="787"/>
      <c r="C30" s="788"/>
    </row>
    <row r="31" spans="1:5" s="252" customFormat="1" ht="30" customHeight="1" thickBot="1" x14ac:dyDescent="0.25">
      <c r="A31" s="691" t="s">
        <v>853</v>
      </c>
      <c r="B31" s="789"/>
      <c r="C31" s="790"/>
    </row>
    <row r="32" spans="1:5" ht="14.25" customHeight="1" x14ac:dyDescent="0.2">
      <c r="A32" s="676" t="s">
        <v>410</v>
      </c>
      <c r="B32" s="676"/>
      <c r="C32" s="676"/>
    </row>
    <row r="33" spans="1:3" ht="14.25" hidden="1" customHeight="1" x14ac:dyDescent="0.2">
      <c r="A33" s="11"/>
      <c r="B33" s="11"/>
      <c r="C33" s="11"/>
    </row>
    <row r="34" spans="1:3" ht="14.25" hidden="1" customHeight="1" x14ac:dyDescent="0.2">
      <c r="A34" s="14"/>
      <c r="B34" s="11"/>
      <c r="C34" s="11"/>
    </row>
    <row r="35" spans="1:3" ht="14.25" hidden="1" customHeight="1" x14ac:dyDescent="0.2">
      <c r="A35" s="14"/>
      <c r="B35" s="11"/>
      <c r="C35" s="11"/>
    </row>
  </sheetData>
  <sheetProtection algorithmName="SHA-512" hashValue="kYr5/zlMAO9tOt+736wYm62Fp8Y85cGZRgwKdOUnNZFFJOatywhpfIgjqpowH4str1IhRRuCPXw3tpPcW8Smpw==" saltValue="peWsBCf1xi2ZB9l/fb608w==" spinCount="100000" sheet="1" objects="1" scenarios="1"/>
  <mergeCells count="21">
    <mergeCell ref="A29:C29"/>
    <mergeCell ref="A30:C30"/>
    <mergeCell ref="A31:C31"/>
    <mergeCell ref="A32:C32"/>
    <mergeCell ref="A11:C11"/>
    <mergeCell ref="A25:C25"/>
    <mergeCell ref="A26:C26"/>
    <mergeCell ref="A27:C27"/>
    <mergeCell ref="A28:C28"/>
    <mergeCell ref="A24:C24"/>
    <mergeCell ref="A16:C16"/>
    <mergeCell ref="A19:C19"/>
    <mergeCell ref="A20:C20"/>
    <mergeCell ref="A12:C12"/>
    <mergeCell ref="A15:C15"/>
    <mergeCell ref="A23:C23"/>
    <mergeCell ref="A1:C1"/>
    <mergeCell ref="A2:C2"/>
    <mergeCell ref="A3:C3"/>
    <mergeCell ref="A4:C4"/>
    <mergeCell ref="A5:C5"/>
  </mergeCells>
  <dataValidations count="5">
    <dataValidation type="decimal" operator="greaterThanOrEqual" allowBlank="1" showErrorMessage="1" errorTitle="Stack Height" error="Please enter a value equal or greater than 3." prompt="Release Height (ft) Yellow Cell" sqref="B14" xr:uid="{BC788921-839D-4A8C-AF19-67CD48C455E4}">
      <formula1>3</formula1>
    </dataValidation>
    <dataValidation type="decimal" allowBlank="1" showErrorMessage="1" errorTitle="North (Meters)" error="Enter a value between 2854000 and 4059000 meters." prompt="North (Meters) Yellow Cell" sqref="B10" xr:uid="{ABD4A4F2-4846-414C-B56B-870F27D52B91}">
      <formula1>2854000</formula1>
      <formula2>4059000</formula2>
    </dataValidation>
    <dataValidation type="decimal" allowBlank="1" showErrorMessage="1" errorTitle="East (Meters)" error="Enter a value between 205000 and 795000 meters." prompt="East (Meters) Yellow Cell" sqref="B9" xr:uid="{FDBB99DF-0B01-4A54-816F-FDBC2378C4A9}">
      <formula1>205000</formula1>
      <formula2>795000</formula2>
    </dataValidation>
    <dataValidation type="list" operator="lessThanOrEqual" allowBlank="1" showInputMessage="1" showErrorMessage="1" error="Please enter a value equal or less than 5.99" sqref="B18" xr:uid="{7770211D-941E-4BBD-AC77-600482D59A99}">
      <formula1>"Diesel,Lube oil"</formula1>
    </dataValidation>
    <dataValidation type="list" allowBlank="1" showErrorMessage="1" errorTitle="Zone" error="Values allowed are: 13, 14, 15." prompt="Zone Yellow Cell" sqref="B8" xr:uid="{C0619A2A-FBE1-4853-9E9F-E97E9FAFC0E0}">
      <formula1>Zones</formula1>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7" id="{0D8D3821-2607-47BD-8645-324651835132}">
            <xm:f>AND('PI-1-SCT'!$G$88&lt;&gt;"",'PI-1-SCT'!$G$88&lt;&gt;3,'PI-1-SCT'!$G$88&lt;&gt;4,'PI-1-SCT'!$G$88&lt;&gt;5,'PI-1-SCT'!$G$88&lt;&gt;6)</xm:f>
            <x14:dxf>
              <numFmt numFmtId="168" formatCode=";;;"/>
              <fill>
                <patternFill>
                  <bgColor theme="0" tint="-0.499984740745262"/>
                </patternFill>
              </fill>
            </x14:dxf>
          </x14:cfRule>
          <xm:sqref>A1:E38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D286E-4266-48A1-8691-A0C38E91AC2B}">
  <sheetPr codeName="Sheet12">
    <tabColor rgb="FFFFFFCC"/>
  </sheetPr>
  <dimension ref="A1:E35"/>
  <sheetViews>
    <sheetView showGridLines="0" showZeros="0" zoomScaleNormal="100" workbookViewId="0">
      <selection sqref="A1:C1"/>
    </sheetView>
  </sheetViews>
  <sheetFormatPr defaultColWidth="0" defaultRowHeight="14.25" customHeight="1" zeroHeight="1" x14ac:dyDescent="0.2"/>
  <cols>
    <col min="1" max="1" width="30.5" style="9" bestFit="1" customWidth="1"/>
    <col min="2" max="2" width="21.375" style="9" customWidth="1"/>
    <col min="3" max="3" width="29" style="9" bestFit="1" customWidth="1"/>
    <col min="4" max="4" width="2.625" style="9" customWidth="1"/>
    <col min="5" max="16384" width="9" style="9" hidden="1"/>
  </cols>
  <sheetData>
    <row r="1" spans="1:4" ht="6" customHeight="1" thickBot="1" x14ac:dyDescent="0.25">
      <c r="A1" s="755" t="s">
        <v>339</v>
      </c>
      <c r="B1" s="755"/>
      <c r="C1" s="755"/>
    </row>
    <row r="2" spans="1:4" ht="18.75" thickBot="1" x14ac:dyDescent="0.25">
      <c r="A2" s="778" t="s">
        <v>697</v>
      </c>
      <c r="B2" s="779"/>
      <c r="C2" s="780"/>
    </row>
    <row r="3" spans="1:4" ht="75.75" customHeight="1" thickBot="1" x14ac:dyDescent="0.25">
      <c r="A3" s="781" t="s">
        <v>887</v>
      </c>
      <c r="B3" s="782"/>
      <c r="C3" s="783"/>
    </row>
    <row r="4" spans="1:4" ht="15" thickBot="1" x14ac:dyDescent="0.25">
      <c r="A4" s="764" t="s">
        <v>481</v>
      </c>
      <c r="B4" s="764"/>
      <c r="C4" s="764"/>
    </row>
    <row r="5" spans="1:4" ht="15.75" thickBot="1" x14ac:dyDescent="0.25">
      <c r="A5" s="761" t="s">
        <v>553</v>
      </c>
      <c r="B5" s="762"/>
      <c r="C5" s="763"/>
    </row>
    <row r="6" spans="1:4" ht="15" x14ac:dyDescent="0.2">
      <c r="A6" s="149" t="s">
        <v>665</v>
      </c>
      <c r="B6" s="150" t="s">
        <v>666</v>
      </c>
      <c r="C6" s="173" t="s">
        <v>660</v>
      </c>
    </row>
    <row r="7" spans="1:4" x14ac:dyDescent="0.2">
      <c r="A7" s="159" t="s">
        <v>6</v>
      </c>
      <c r="B7" s="152" t="s">
        <v>292</v>
      </c>
      <c r="C7" s="174" t="s">
        <v>670</v>
      </c>
    </row>
    <row r="8" spans="1:4" x14ac:dyDescent="0.2">
      <c r="A8" s="153" t="s">
        <v>305</v>
      </c>
      <c r="B8" s="90"/>
      <c r="C8" s="175" t="s">
        <v>661</v>
      </c>
    </row>
    <row r="9" spans="1:4" x14ac:dyDescent="0.2">
      <c r="A9" s="153" t="s">
        <v>663</v>
      </c>
      <c r="B9" s="154"/>
      <c r="C9" s="175" t="s">
        <v>662</v>
      </c>
    </row>
    <row r="10" spans="1:4" ht="15" thickBot="1" x14ac:dyDescent="0.25">
      <c r="A10" s="155" t="s">
        <v>664</v>
      </c>
      <c r="B10" s="156"/>
      <c r="C10" s="176" t="s">
        <v>740</v>
      </c>
    </row>
    <row r="11" spans="1:4" ht="15" thickBot="1" x14ac:dyDescent="0.25">
      <c r="A11" s="764" t="s">
        <v>481</v>
      </c>
      <c r="B11" s="764"/>
      <c r="C11" s="764"/>
    </row>
    <row r="12" spans="1:4" s="5" customFormat="1" ht="15.75" thickBot="1" x14ac:dyDescent="0.25">
      <c r="A12" s="761" t="s">
        <v>669</v>
      </c>
      <c r="B12" s="762"/>
      <c r="C12" s="763"/>
    </row>
    <row r="13" spans="1:4" s="5" customFormat="1" ht="15" x14ac:dyDescent="0.2">
      <c r="A13" s="157" t="s">
        <v>665</v>
      </c>
      <c r="B13" s="158" t="s">
        <v>666</v>
      </c>
      <c r="C13" s="171" t="s">
        <v>677</v>
      </c>
    </row>
    <row r="14" spans="1:4" ht="15" thickBot="1" x14ac:dyDescent="0.25">
      <c r="A14" s="172" t="s">
        <v>311</v>
      </c>
      <c r="B14" s="87"/>
      <c r="C14" s="168" t="s">
        <v>266</v>
      </c>
    </row>
    <row r="15" spans="1:4" ht="15" thickBot="1" x14ac:dyDescent="0.25">
      <c r="A15" s="764" t="s">
        <v>481</v>
      </c>
      <c r="B15" s="764"/>
      <c r="C15" s="764"/>
    </row>
    <row r="16" spans="1:4" s="5" customFormat="1" ht="15.75" thickBot="1" x14ac:dyDescent="0.25">
      <c r="A16" s="641" t="s">
        <v>668</v>
      </c>
      <c r="B16" s="642"/>
      <c r="C16" s="784"/>
      <c r="D16" s="9"/>
    </row>
    <row r="17" spans="1:5" s="5" customFormat="1" ht="15" x14ac:dyDescent="0.2">
      <c r="A17" s="130" t="s">
        <v>665</v>
      </c>
      <c r="B17" s="131" t="s">
        <v>666</v>
      </c>
      <c r="C17" s="131" t="s">
        <v>680</v>
      </c>
      <c r="D17" s="11"/>
    </row>
    <row r="18" spans="1:5" s="5" customFormat="1" ht="15" thickBot="1" x14ac:dyDescent="0.25">
      <c r="A18" s="132" t="s">
        <v>832</v>
      </c>
      <c r="B18" s="133"/>
      <c r="C18" s="244" t="s">
        <v>833</v>
      </c>
      <c r="D18" s="11"/>
    </row>
    <row r="19" spans="1:5" ht="15" thickBot="1" x14ac:dyDescent="0.25">
      <c r="A19" s="764" t="s">
        <v>481</v>
      </c>
      <c r="B19" s="764"/>
      <c r="C19" s="764"/>
    </row>
    <row r="20" spans="1:5" ht="15.75" thickBot="1" x14ac:dyDescent="0.25">
      <c r="A20" s="766" t="s">
        <v>667</v>
      </c>
      <c r="B20" s="767"/>
      <c r="C20" s="785"/>
    </row>
    <row r="21" spans="1:5" ht="15" x14ac:dyDescent="0.2">
      <c r="A21" s="163" t="s">
        <v>2</v>
      </c>
      <c r="B21" s="164" t="s">
        <v>0</v>
      </c>
      <c r="C21" s="165" t="s">
        <v>1</v>
      </c>
    </row>
    <row r="22" spans="1:5" ht="15" thickBot="1" x14ac:dyDescent="0.25">
      <c r="A22" s="65" t="s">
        <v>5</v>
      </c>
      <c r="B22" s="116">
        <v>0.01</v>
      </c>
      <c r="C22" s="117">
        <v>0.02</v>
      </c>
      <c r="E22" s="10"/>
    </row>
    <row r="23" spans="1:5" ht="15" thickBot="1" x14ac:dyDescent="0.25">
      <c r="A23" s="676" t="s">
        <v>481</v>
      </c>
      <c r="B23" s="676"/>
      <c r="C23" s="676"/>
    </row>
    <row r="24" spans="1:5" ht="14.25" customHeight="1" thickBot="1" x14ac:dyDescent="0.25">
      <c r="A24" s="682" t="s">
        <v>831</v>
      </c>
      <c r="B24" s="683"/>
      <c r="C24" s="684"/>
    </row>
    <row r="25" spans="1:5" s="252" customFormat="1" ht="127.5" customHeight="1" x14ac:dyDescent="0.2">
      <c r="A25" s="694" t="s">
        <v>851</v>
      </c>
      <c r="B25" s="695"/>
      <c r="C25" s="696"/>
    </row>
    <row r="26" spans="1:5" s="252" customFormat="1" ht="75.75" customHeight="1" thickBot="1" x14ac:dyDescent="0.25">
      <c r="A26" s="772" t="s">
        <v>834</v>
      </c>
      <c r="B26" s="773"/>
      <c r="C26" s="774"/>
    </row>
    <row r="27" spans="1:5" s="252" customFormat="1" ht="216" customHeight="1" thickBot="1" x14ac:dyDescent="0.25">
      <c r="A27" s="775" t="s">
        <v>862</v>
      </c>
      <c r="B27" s="776"/>
      <c r="C27" s="777"/>
    </row>
    <row r="28" spans="1:5" s="252" customFormat="1" ht="44.25" customHeight="1" x14ac:dyDescent="0.2">
      <c r="A28" s="694" t="s">
        <v>852</v>
      </c>
      <c r="B28" s="695"/>
      <c r="C28" s="696"/>
    </row>
    <row r="29" spans="1:5" s="252" customFormat="1" ht="154.5" customHeight="1" x14ac:dyDescent="0.2">
      <c r="A29" s="786" t="s">
        <v>854</v>
      </c>
      <c r="B29" s="787"/>
      <c r="C29" s="788"/>
    </row>
    <row r="30" spans="1:5" s="252" customFormat="1" ht="84.75" customHeight="1" x14ac:dyDescent="0.2">
      <c r="A30" s="786" t="s">
        <v>855</v>
      </c>
      <c r="B30" s="787"/>
      <c r="C30" s="788"/>
    </row>
    <row r="31" spans="1:5" s="252" customFormat="1" ht="30" customHeight="1" thickBot="1" x14ac:dyDescent="0.25">
      <c r="A31" s="691" t="s">
        <v>853</v>
      </c>
      <c r="B31" s="789"/>
      <c r="C31" s="790"/>
    </row>
    <row r="32" spans="1:5" ht="14.25" customHeight="1" x14ac:dyDescent="0.2">
      <c r="A32" s="676" t="s">
        <v>410</v>
      </c>
      <c r="B32" s="676"/>
      <c r="C32" s="676"/>
    </row>
    <row r="33" spans="1:3" ht="14.25" hidden="1" customHeight="1" x14ac:dyDescent="0.2">
      <c r="A33" s="11"/>
      <c r="B33" s="11"/>
      <c r="C33" s="11"/>
    </row>
    <row r="34" spans="1:3" ht="14.25" hidden="1" customHeight="1" x14ac:dyDescent="0.2">
      <c r="A34" s="14"/>
      <c r="B34" s="11"/>
      <c r="C34" s="11"/>
    </row>
    <row r="35" spans="1:3" ht="14.25" hidden="1" customHeight="1" x14ac:dyDescent="0.2">
      <c r="A35" s="14"/>
      <c r="B35" s="11"/>
      <c r="C35" s="11"/>
    </row>
  </sheetData>
  <sheetProtection algorithmName="SHA-512" hashValue="k+1vQLHsd1KI2o8gN9AQgXbzrcxh0lFc9P0xbJK/uCtHNT75bl0kKUlg3no8LodTf6Mg/mvVtdo0O/BTUaHISA==" saltValue="+tGFS/YcVnMBFRNaelKhGA==" spinCount="100000" sheet="1" objects="1" scenarios="1"/>
  <mergeCells count="21">
    <mergeCell ref="A29:C29"/>
    <mergeCell ref="A30:C30"/>
    <mergeCell ref="A31:C31"/>
    <mergeCell ref="A32:C32"/>
    <mergeCell ref="A11:C11"/>
    <mergeCell ref="A25:C25"/>
    <mergeCell ref="A26:C26"/>
    <mergeCell ref="A27:C27"/>
    <mergeCell ref="A28:C28"/>
    <mergeCell ref="A24:C24"/>
    <mergeCell ref="A16:C16"/>
    <mergeCell ref="A19:C19"/>
    <mergeCell ref="A20:C20"/>
    <mergeCell ref="A12:C12"/>
    <mergeCell ref="A15:C15"/>
    <mergeCell ref="A23:C23"/>
    <mergeCell ref="A1:C1"/>
    <mergeCell ref="A2:C2"/>
    <mergeCell ref="A3:C3"/>
    <mergeCell ref="A4:C4"/>
    <mergeCell ref="A5:C5"/>
  </mergeCells>
  <dataValidations count="5">
    <dataValidation type="decimal" operator="greaterThanOrEqual" allowBlank="1" showErrorMessage="1" errorTitle="Stack Height" error="Please enter a value equal or greater than 3." prompt="Release Height (ft) Yellow Cell" sqref="B14" xr:uid="{8938876F-7ECE-4BF9-9593-52EC6541A28A}">
      <formula1>3</formula1>
    </dataValidation>
    <dataValidation type="decimal" allowBlank="1" showErrorMessage="1" errorTitle="North (Meters)" error="Enter a value between 2854000 and 4059000 meters." prompt="North (Meters) Yellow Cell" sqref="B10" xr:uid="{7EAAF87C-6292-4075-9D56-48834C37DF6E}">
      <formula1>2854000</formula1>
      <formula2>4059000</formula2>
    </dataValidation>
    <dataValidation type="decimal" allowBlank="1" showErrorMessage="1" errorTitle="East (Meters)" error="Enter a value between 205000 and 795000 meters." prompt="East (Meters) Yellow Cell" sqref="B9" xr:uid="{ADBFD4CC-34FC-4AC5-A506-D0C3193F2C31}">
      <formula1>205000</formula1>
      <formula2>795000</formula2>
    </dataValidation>
    <dataValidation type="list" operator="lessThanOrEqual" allowBlank="1" showInputMessage="1" showErrorMessage="1" error="Please enter a value equal or less than 5.99" sqref="B18" xr:uid="{5EDD140C-3390-4183-9048-C9D48371913B}">
      <formula1>"Diesel,Lube oil"</formula1>
    </dataValidation>
    <dataValidation type="list" allowBlank="1" showErrorMessage="1" errorTitle="Zone" error="Values allowed are: 13, 14, 15." prompt="Zone Yellow Cell" sqref="B8" xr:uid="{99DDE6C2-EF68-4D0C-BFB9-DB7F0A416867}">
      <formula1>Zones</formula1>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7" id="{D7C8DD42-0033-4CF9-8300-A0A72DDC0525}">
            <xm:f>AND('PI-1-SCT'!$G$88&lt;&gt;"",'PI-1-SCT'!$G$88&lt;&gt;4,'PI-1-SCT'!$G$88&lt;&gt;5,'PI-1-SCT'!$G$88&lt;&gt;6)</xm:f>
            <x14:dxf>
              <numFmt numFmtId="168" formatCode=";;;"/>
              <fill>
                <patternFill>
                  <bgColor theme="0" tint="-0.499984740745262"/>
                </patternFill>
              </fill>
            </x14:dxf>
          </x14:cfRule>
          <xm:sqref>A1:E37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0158B-23FE-486A-A6DE-01D0A931CE06}">
  <sheetPr codeName="Sheet13">
    <tabColor rgb="FFFFFFCC"/>
  </sheetPr>
  <dimension ref="A1:E35"/>
  <sheetViews>
    <sheetView showGridLines="0" showZeros="0" zoomScaleNormal="100" workbookViewId="0">
      <selection sqref="A1:C1"/>
    </sheetView>
  </sheetViews>
  <sheetFormatPr defaultColWidth="0" defaultRowHeight="14.25" customHeight="1" zeroHeight="1" x14ac:dyDescent="0.2"/>
  <cols>
    <col min="1" max="1" width="30.5" style="9" bestFit="1" customWidth="1"/>
    <col min="2" max="2" width="21.375" style="9" customWidth="1"/>
    <col min="3" max="3" width="29" style="9" bestFit="1" customWidth="1"/>
    <col min="4" max="4" width="2.625" style="9" customWidth="1"/>
    <col min="5" max="16384" width="9" style="9" hidden="1"/>
  </cols>
  <sheetData>
    <row r="1" spans="1:4" ht="6" customHeight="1" thickBot="1" x14ac:dyDescent="0.25">
      <c r="A1" s="755" t="s">
        <v>339</v>
      </c>
      <c r="B1" s="755"/>
      <c r="C1" s="755"/>
    </row>
    <row r="2" spans="1:4" ht="18.75" thickBot="1" x14ac:dyDescent="0.25">
      <c r="A2" s="778" t="s">
        <v>696</v>
      </c>
      <c r="B2" s="779"/>
      <c r="C2" s="780"/>
    </row>
    <row r="3" spans="1:4" ht="75" customHeight="1" thickBot="1" x14ac:dyDescent="0.25">
      <c r="A3" s="781" t="s">
        <v>887</v>
      </c>
      <c r="B3" s="782"/>
      <c r="C3" s="783"/>
    </row>
    <row r="4" spans="1:4" ht="15" thickBot="1" x14ac:dyDescent="0.25">
      <c r="A4" s="764" t="s">
        <v>481</v>
      </c>
      <c r="B4" s="764"/>
      <c r="C4" s="764"/>
    </row>
    <row r="5" spans="1:4" ht="15.75" thickBot="1" x14ac:dyDescent="0.25">
      <c r="A5" s="761" t="s">
        <v>553</v>
      </c>
      <c r="B5" s="762"/>
      <c r="C5" s="763"/>
    </row>
    <row r="6" spans="1:4" ht="15" x14ac:dyDescent="0.2">
      <c r="A6" s="149" t="s">
        <v>665</v>
      </c>
      <c r="B6" s="150" t="s">
        <v>666</v>
      </c>
      <c r="C6" s="173" t="s">
        <v>660</v>
      </c>
    </row>
    <row r="7" spans="1:4" x14ac:dyDescent="0.2">
      <c r="A7" s="159" t="s">
        <v>6</v>
      </c>
      <c r="B7" s="152" t="s">
        <v>293</v>
      </c>
      <c r="C7" s="174" t="s">
        <v>670</v>
      </c>
    </row>
    <row r="8" spans="1:4" x14ac:dyDescent="0.2">
      <c r="A8" s="153" t="s">
        <v>305</v>
      </c>
      <c r="B8" s="90"/>
      <c r="C8" s="175" t="s">
        <v>661</v>
      </c>
    </row>
    <row r="9" spans="1:4" x14ac:dyDescent="0.2">
      <c r="A9" s="153" t="s">
        <v>663</v>
      </c>
      <c r="B9" s="154"/>
      <c r="C9" s="175" t="s">
        <v>662</v>
      </c>
    </row>
    <row r="10" spans="1:4" ht="15" thickBot="1" x14ac:dyDescent="0.25">
      <c r="A10" s="155" t="s">
        <v>664</v>
      </c>
      <c r="B10" s="156"/>
      <c r="C10" s="176" t="s">
        <v>740</v>
      </c>
    </row>
    <row r="11" spans="1:4" ht="15" thickBot="1" x14ac:dyDescent="0.25">
      <c r="A11" s="764" t="s">
        <v>481</v>
      </c>
      <c r="B11" s="764"/>
      <c r="C11" s="764"/>
    </row>
    <row r="12" spans="1:4" s="5" customFormat="1" ht="15.75" thickBot="1" x14ac:dyDescent="0.25">
      <c r="A12" s="761" t="s">
        <v>669</v>
      </c>
      <c r="B12" s="762"/>
      <c r="C12" s="763"/>
    </row>
    <row r="13" spans="1:4" s="5" customFormat="1" ht="15" x14ac:dyDescent="0.2">
      <c r="A13" s="157" t="s">
        <v>665</v>
      </c>
      <c r="B13" s="158" t="s">
        <v>666</v>
      </c>
      <c r="C13" s="171" t="s">
        <v>677</v>
      </c>
    </row>
    <row r="14" spans="1:4" ht="15" thickBot="1" x14ac:dyDescent="0.25">
      <c r="A14" s="172" t="s">
        <v>311</v>
      </c>
      <c r="B14" s="87"/>
      <c r="C14" s="168" t="s">
        <v>266</v>
      </c>
    </row>
    <row r="15" spans="1:4" ht="15" thickBot="1" x14ac:dyDescent="0.25">
      <c r="A15" s="764" t="s">
        <v>481</v>
      </c>
      <c r="B15" s="764"/>
      <c r="C15" s="764"/>
    </row>
    <row r="16" spans="1:4" s="5" customFormat="1" ht="15.75" thickBot="1" x14ac:dyDescent="0.25">
      <c r="A16" s="641" t="s">
        <v>668</v>
      </c>
      <c r="B16" s="642"/>
      <c r="C16" s="784"/>
      <c r="D16" s="9"/>
    </row>
    <row r="17" spans="1:5" s="5" customFormat="1" ht="15" x14ac:dyDescent="0.2">
      <c r="A17" s="130" t="s">
        <v>665</v>
      </c>
      <c r="B17" s="131" t="s">
        <v>666</v>
      </c>
      <c r="C17" s="131" t="s">
        <v>680</v>
      </c>
      <c r="D17" s="11"/>
    </row>
    <row r="18" spans="1:5" s="5" customFormat="1" ht="15" thickBot="1" x14ac:dyDescent="0.25">
      <c r="A18" s="132" t="s">
        <v>832</v>
      </c>
      <c r="B18" s="133"/>
      <c r="C18" s="244" t="s">
        <v>833</v>
      </c>
      <c r="D18" s="11"/>
    </row>
    <row r="19" spans="1:5" ht="15" thickBot="1" x14ac:dyDescent="0.25">
      <c r="A19" s="764" t="s">
        <v>481</v>
      </c>
      <c r="B19" s="764"/>
      <c r="C19" s="764"/>
    </row>
    <row r="20" spans="1:5" ht="15.75" thickBot="1" x14ac:dyDescent="0.25">
      <c r="A20" s="766" t="s">
        <v>667</v>
      </c>
      <c r="B20" s="767"/>
      <c r="C20" s="785"/>
    </row>
    <row r="21" spans="1:5" ht="15" x14ac:dyDescent="0.2">
      <c r="A21" s="163" t="s">
        <v>2</v>
      </c>
      <c r="B21" s="164" t="s">
        <v>0</v>
      </c>
      <c r="C21" s="165" t="s">
        <v>1</v>
      </c>
    </row>
    <row r="22" spans="1:5" ht="15" thickBot="1" x14ac:dyDescent="0.25">
      <c r="A22" s="65" t="s">
        <v>5</v>
      </c>
      <c r="B22" s="116">
        <v>0.01</v>
      </c>
      <c r="C22" s="117">
        <v>0.02</v>
      </c>
      <c r="E22" s="10"/>
    </row>
    <row r="23" spans="1:5" ht="15" thickBot="1" x14ac:dyDescent="0.25">
      <c r="A23" s="676" t="s">
        <v>481</v>
      </c>
      <c r="B23" s="676"/>
      <c r="C23" s="676"/>
    </row>
    <row r="24" spans="1:5" ht="14.25" customHeight="1" thickBot="1" x14ac:dyDescent="0.25">
      <c r="A24" s="682" t="s">
        <v>831</v>
      </c>
      <c r="B24" s="683"/>
      <c r="C24" s="684"/>
    </row>
    <row r="25" spans="1:5" s="252" customFormat="1" ht="127.5" customHeight="1" x14ac:dyDescent="0.2">
      <c r="A25" s="694" t="s">
        <v>851</v>
      </c>
      <c r="B25" s="695"/>
      <c r="C25" s="696"/>
    </row>
    <row r="26" spans="1:5" s="252" customFormat="1" ht="75.75" customHeight="1" thickBot="1" x14ac:dyDescent="0.25">
      <c r="A26" s="772" t="s">
        <v>834</v>
      </c>
      <c r="B26" s="773"/>
      <c r="C26" s="774"/>
    </row>
    <row r="27" spans="1:5" s="252" customFormat="1" ht="216" customHeight="1" thickBot="1" x14ac:dyDescent="0.25">
      <c r="A27" s="775" t="s">
        <v>862</v>
      </c>
      <c r="B27" s="776"/>
      <c r="C27" s="777"/>
    </row>
    <row r="28" spans="1:5" s="252" customFormat="1" ht="44.25" customHeight="1" x14ac:dyDescent="0.2">
      <c r="A28" s="694" t="s">
        <v>852</v>
      </c>
      <c r="B28" s="695"/>
      <c r="C28" s="696"/>
    </row>
    <row r="29" spans="1:5" s="252" customFormat="1" ht="154.5" customHeight="1" x14ac:dyDescent="0.2">
      <c r="A29" s="786" t="s">
        <v>854</v>
      </c>
      <c r="B29" s="787"/>
      <c r="C29" s="788"/>
    </row>
    <row r="30" spans="1:5" s="252" customFormat="1" ht="84.75" customHeight="1" x14ac:dyDescent="0.2">
      <c r="A30" s="786" t="s">
        <v>855</v>
      </c>
      <c r="B30" s="787"/>
      <c r="C30" s="788"/>
    </row>
    <row r="31" spans="1:5" s="252" customFormat="1" ht="30" customHeight="1" thickBot="1" x14ac:dyDescent="0.25">
      <c r="A31" s="691" t="s">
        <v>853</v>
      </c>
      <c r="B31" s="789"/>
      <c r="C31" s="790"/>
    </row>
    <row r="32" spans="1:5" ht="14.25" customHeight="1" x14ac:dyDescent="0.2">
      <c r="A32" s="676" t="s">
        <v>410</v>
      </c>
      <c r="B32" s="676"/>
      <c r="C32" s="676"/>
    </row>
    <row r="33" spans="1:3" ht="14.25" hidden="1" customHeight="1" x14ac:dyDescent="0.2">
      <c r="A33" s="11"/>
      <c r="B33" s="11"/>
      <c r="C33" s="11"/>
    </row>
    <row r="34" spans="1:3" ht="14.25" hidden="1" customHeight="1" x14ac:dyDescent="0.2">
      <c r="A34" s="14"/>
      <c r="B34" s="11"/>
      <c r="C34" s="11"/>
    </row>
    <row r="35" spans="1:3" ht="14.25" hidden="1" customHeight="1" x14ac:dyDescent="0.2">
      <c r="A35" s="14"/>
      <c r="B35" s="11"/>
      <c r="C35" s="11"/>
    </row>
  </sheetData>
  <sheetProtection algorithmName="SHA-512" hashValue="N6xRIozuaQjNKMRNugH3RWuHcI1XWB4SZdA73C+wPS/HQR8Cg7RwLB2ZETGWwNEgOjv20Nd5FN9oiBH5tNqm1A==" saltValue="9KtzRTqkBMbw/2pIlOAiBw==" spinCount="100000" sheet="1" objects="1" scenarios="1"/>
  <mergeCells count="21">
    <mergeCell ref="A29:C29"/>
    <mergeCell ref="A30:C30"/>
    <mergeCell ref="A31:C31"/>
    <mergeCell ref="A32:C32"/>
    <mergeCell ref="A11:C11"/>
    <mergeCell ref="A25:C25"/>
    <mergeCell ref="A26:C26"/>
    <mergeCell ref="A27:C27"/>
    <mergeCell ref="A28:C28"/>
    <mergeCell ref="A24:C24"/>
    <mergeCell ref="A16:C16"/>
    <mergeCell ref="A19:C19"/>
    <mergeCell ref="A20:C20"/>
    <mergeCell ref="A12:C12"/>
    <mergeCell ref="A15:C15"/>
    <mergeCell ref="A23:C23"/>
    <mergeCell ref="A1:C1"/>
    <mergeCell ref="A2:C2"/>
    <mergeCell ref="A3:C3"/>
    <mergeCell ref="A4:C4"/>
    <mergeCell ref="A5:C5"/>
  </mergeCells>
  <dataValidations count="5">
    <dataValidation type="decimal" operator="greaterThanOrEqual" allowBlank="1" showErrorMessage="1" errorTitle="Stack Height" error="Please enter a value equal or greater than 3." prompt="Release Height (ft) Yellow Cell" sqref="B14" xr:uid="{4CDAEBCE-EFC9-44B8-9053-84320CC35C2C}">
      <formula1>3</formula1>
    </dataValidation>
    <dataValidation type="decimal" allowBlank="1" showErrorMessage="1" errorTitle="North (Meters)" error="Enter a value between 2854000 and 4059000 meters." prompt="North (Meters) Yellow Cell" sqref="B10" xr:uid="{68998AA8-FAB0-4A84-938B-CFCE4DD76328}">
      <formula1>2854000</formula1>
      <formula2>4059000</formula2>
    </dataValidation>
    <dataValidation type="decimal" allowBlank="1" showErrorMessage="1" errorTitle="East (Meters)" error="Enter a value between 205000 and 795000 meters." prompt="East (Meters) Yellow Cell" sqref="B9" xr:uid="{F0776FEE-A120-42AA-9A87-CE41F100036F}">
      <formula1>205000</formula1>
      <formula2>795000</formula2>
    </dataValidation>
    <dataValidation type="list" operator="lessThanOrEqual" allowBlank="1" showInputMessage="1" showErrorMessage="1" error="Please enter a value equal or less than 5.99" sqref="B18" xr:uid="{9148B2DB-0AAF-47D0-9506-35D6D8E4F9B5}">
      <formula1>"Diesel,Lube oil"</formula1>
    </dataValidation>
    <dataValidation type="list" allowBlank="1" showErrorMessage="1" errorTitle="Zone" error="Values allowed are: 13, 14, 15." prompt="Zone Yellow Cell" sqref="B8" xr:uid="{B16915BF-E621-401A-AB58-F1D7D28940CA}">
      <formula1>Zones</formula1>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7" id="{BFA4A0B6-F1EC-496F-8DAD-59FFA6FEB9C0}">
            <xm:f>AND('PI-1-SCT'!$G$88&lt;&gt;"",'PI-1-SCT'!$G$88&lt;&gt;5,'PI-1-SCT'!$G$88&lt;&gt;6)</xm:f>
            <x14:dxf>
              <numFmt numFmtId="168" formatCode=";;;"/>
              <fill>
                <patternFill>
                  <bgColor theme="0" tint="-0.499984740745262"/>
                </patternFill>
              </fill>
            </x14:dxf>
          </x14:cfRule>
          <xm:sqref>A1:C32</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F4A05B-2AA3-4267-AC7B-FC584359329F}">
  <sheetPr codeName="Sheet14">
    <tabColor rgb="FFFFFFCC"/>
  </sheetPr>
  <dimension ref="A1:E35"/>
  <sheetViews>
    <sheetView showGridLines="0" showZeros="0" zoomScaleNormal="100" workbookViewId="0">
      <selection sqref="A1:C1"/>
    </sheetView>
  </sheetViews>
  <sheetFormatPr defaultColWidth="0" defaultRowHeight="14.25" customHeight="1" zeroHeight="1" x14ac:dyDescent="0.2"/>
  <cols>
    <col min="1" max="1" width="30.5" style="9" bestFit="1" customWidth="1"/>
    <col min="2" max="2" width="21.375" style="9" customWidth="1"/>
    <col min="3" max="3" width="29" style="9" bestFit="1" customWidth="1"/>
    <col min="4" max="4" width="2.625" style="9" customWidth="1"/>
    <col min="5" max="16384" width="9" style="9" hidden="1"/>
  </cols>
  <sheetData>
    <row r="1" spans="1:4" ht="6" customHeight="1" thickBot="1" x14ac:dyDescent="0.25">
      <c r="A1" s="755" t="s">
        <v>339</v>
      </c>
      <c r="B1" s="755"/>
      <c r="C1" s="755"/>
    </row>
    <row r="2" spans="1:4" ht="18.75" thickBot="1" x14ac:dyDescent="0.25">
      <c r="A2" s="778" t="s">
        <v>695</v>
      </c>
      <c r="B2" s="779"/>
      <c r="C2" s="780"/>
    </row>
    <row r="3" spans="1:4" ht="75.75" customHeight="1" thickBot="1" x14ac:dyDescent="0.25">
      <c r="A3" s="781" t="s">
        <v>887</v>
      </c>
      <c r="B3" s="782"/>
      <c r="C3" s="783"/>
    </row>
    <row r="4" spans="1:4" ht="15" thickBot="1" x14ac:dyDescent="0.25">
      <c r="A4" s="764" t="s">
        <v>481</v>
      </c>
      <c r="B4" s="764"/>
      <c r="C4" s="764"/>
    </row>
    <row r="5" spans="1:4" ht="15.75" thickBot="1" x14ac:dyDescent="0.25">
      <c r="A5" s="761" t="s">
        <v>553</v>
      </c>
      <c r="B5" s="762"/>
      <c r="C5" s="763"/>
    </row>
    <row r="6" spans="1:4" ht="15" x14ac:dyDescent="0.2">
      <c r="A6" s="149" t="s">
        <v>665</v>
      </c>
      <c r="B6" s="150" t="s">
        <v>666</v>
      </c>
      <c r="C6" s="173" t="s">
        <v>660</v>
      </c>
    </row>
    <row r="7" spans="1:4" x14ac:dyDescent="0.2">
      <c r="A7" s="159" t="s">
        <v>6</v>
      </c>
      <c r="B7" s="152" t="s">
        <v>303</v>
      </c>
      <c r="C7" s="174" t="s">
        <v>670</v>
      </c>
    </row>
    <row r="8" spans="1:4" x14ac:dyDescent="0.2">
      <c r="A8" s="153" t="s">
        <v>305</v>
      </c>
      <c r="B8" s="90"/>
      <c r="C8" s="175" t="s">
        <v>661</v>
      </c>
    </row>
    <row r="9" spans="1:4" x14ac:dyDescent="0.2">
      <c r="A9" s="153" t="s">
        <v>663</v>
      </c>
      <c r="B9" s="154"/>
      <c r="C9" s="175" t="s">
        <v>662</v>
      </c>
    </row>
    <row r="10" spans="1:4" ht="15" thickBot="1" x14ac:dyDescent="0.25">
      <c r="A10" s="155" t="s">
        <v>664</v>
      </c>
      <c r="B10" s="156"/>
      <c r="C10" s="176" t="s">
        <v>740</v>
      </c>
    </row>
    <row r="11" spans="1:4" ht="15" thickBot="1" x14ac:dyDescent="0.25">
      <c r="A11" s="764" t="s">
        <v>481</v>
      </c>
      <c r="B11" s="764"/>
      <c r="C11" s="764"/>
    </row>
    <row r="12" spans="1:4" s="5" customFormat="1" ht="15.75" thickBot="1" x14ac:dyDescent="0.25">
      <c r="A12" s="761" t="s">
        <v>669</v>
      </c>
      <c r="B12" s="762"/>
      <c r="C12" s="763"/>
    </row>
    <row r="13" spans="1:4" s="5" customFormat="1" ht="15" x14ac:dyDescent="0.2">
      <c r="A13" s="157" t="s">
        <v>665</v>
      </c>
      <c r="B13" s="158" t="s">
        <v>666</v>
      </c>
      <c r="C13" s="171" t="s">
        <v>677</v>
      </c>
    </row>
    <row r="14" spans="1:4" ht="15" thickBot="1" x14ac:dyDescent="0.25">
      <c r="A14" s="172" t="s">
        <v>311</v>
      </c>
      <c r="B14" s="87"/>
      <c r="C14" s="168" t="s">
        <v>266</v>
      </c>
    </row>
    <row r="15" spans="1:4" ht="15" thickBot="1" x14ac:dyDescent="0.25">
      <c r="A15" s="764" t="s">
        <v>481</v>
      </c>
      <c r="B15" s="764"/>
      <c r="C15" s="764"/>
    </row>
    <row r="16" spans="1:4" s="5" customFormat="1" ht="15.75" thickBot="1" x14ac:dyDescent="0.25">
      <c r="A16" s="641" t="s">
        <v>668</v>
      </c>
      <c r="B16" s="642"/>
      <c r="C16" s="784"/>
      <c r="D16" s="9"/>
    </row>
    <row r="17" spans="1:5" s="5" customFormat="1" ht="15" x14ac:dyDescent="0.2">
      <c r="A17" s="130" t="s">
        <v>665</v>
      </c>
      <c r="B17" s="131" t="s">
        <v>666</v>
      </c>
      <c r="C17" s="131" t="s">
        <v>680</v>
      </c>
      <c r="D17" s="11"/>
    </row>
    <row r="18" spans="1:5" s="5" customFormat="1" ht="15" thickBot="1" x14ac:dyDescent="0.25">
      <c r="A18" s="132" t="s">
        <v>832</v>
      </c>
      <c r="B18" s="133"/>
      <c r="C18" s="244" t="s">
        <v>833</v>
      </c>
      <c r="D18" s="11"/>
    </row>
    <row r="19" spans="1:5" ht="15" thickBot="1" x14ac:dyDescent="0.25">
      <c r="A19" s="764" t="s">
        <v>481</v>
      </c>
      <c r="B19" s="764"/>
      <c r="C19" s="764"/>
    </row>
    <row r="20" spans="1:5" ht="15.75" thickBot="1" x14ac:dyDescent="0.25">
      <c r="A20" s="766" t="s">
        <v>667</v>
      </c>
      <c r="B20" s="767"/>
      <c r="C20" s="785"/>
    </row>
    <row r="21" spans="1:5" ht="15" x14ac:dyDescent="0.2">
      <c r="A21" s="163" t="s">
        <v>2</v>
      </c>
      <c r="B21" s="164" t="s">
        <v>0</v>
      </c>
      <c r="C21" s="165" t="s">
        <v>1</v>
      </c>
    </row>
    <row r="22" spans="1:5" ht="15" thickBot="1" x14ac:dyDescent="0.25">
      <c r="A22" s="65" t="s">
        <v>5</v>
      </c>
      <c r="B22" s="116">
        <v>0.01</v>
      </c>
      <c r="C22" s="117">
        <v>0.02</v>
      </c>
      <c r="E22" s="10"/>
    </row>
    <row r="23" spans="1:5" ht="15" thickBot="1" x14ac:dyDescent="0.25">
      <c r="A23" s="676" t="s">
        <v>481</v>
      </c>
      <c r="B23" s="676"/>
      <c r="C23" s="676"/>
    </row>
    <row r="24" spans="1:5" ht="14.25" customHeight="1" thickBot="1" x14ac:dyDescent="0.25">
      <c r="A24" s="682" t="s">
        <v>831</v>
      </c>
      <c r="B24" s="683"/>
      <c r="C24" s="684"/>
    </row>
    <row r="25" spans="1:5" s="252" customFormat="1" ht="127.5" customHeight="1" x14ac:dyDescent="0.2">
      <c r="A25" s="694" t="s">
        <v>851</v>
      </c>
      <c r="B25" s="695"/>
      <c r="C25" s="696"/>
    </row>
    <row r="26" spans="1:5" s="252" customFormat="1" ht="75.75" customHeight="1" thickBot="1" x14ac:dyDescent="0.25">
      <c r="A26" s="772" t="s">
        <v>834</v>
      </c>
      <c r="B26" s="773"/>
      <c r="C26" s="774"/>
    </row>
    <row r="27" spans="1:5" s="252" customFormat="1" ht="216" customHeight="1" thickBot="1" x14ac:dyDescent="0.25">
      <c r="A27" s="775" t="s">
        <v>862</v>
      </c>
      <c r="B27" s="776"/>
      <c r="C27" s="777"/>
    </row>
    <row r="28" spans="1:5" s="252" customFormat="1" ht="44.25" customHeight="1" x14ac:dyDescent="0.2">
      <c r="A28" s="694" t="s">
        <v>852</v>
      </c>
      <c r="B28" s="695"/>
      <c r="C28" s="696"/>
    </row>
    <row r="29" spans="1:5" s="252" customFormat="1" ht="154.5" customHeight="1" x14ac:dyDescent="0.2">
      <c r="A29" s="786" t="s">
        <v>854</v>
      </c>
      <c r="B29" s="787"/>
      <c r="C29" s="788"/>
    </row>
    <row r="30" spans="1:5" s="252" customFormat="1" ht="84.75" customHeight="1" x14ac:dyDescent="0.2">
      <c r="A30" s="786" t="s">
        <v>855</v>
      </c>
      <c r="B30" s="787"/>
      <c r="C30" s="788"/>
    </row>
    <row r="31" spans="1:5" s="252" customFormat="1" ht="30" customHeight="1" thickBot="1" x14ac:dyDescent="0.25">
      <c r="A31" s="691" t="s">
        <v>853</v>
      </c>
      <c r="B31" s="789"/>
      <c r="C31" s="790"/>
    </row>
    <row r="32" spans="1:5" ht="14.25" customHeight="1" x14ac:dyDescent="0.2">
      <c r="A32" s="676" t="s">
        <v>410</v>
      </c>
      <c r="B32" s="676"/>
      <c r="C32" s="676"/>
    </row>
    <row r="33" spans="1:3" ht="14.25" hidden="1" customHeight="1" x14ac:dyDescent="0.2">
      <c r="A33" s="11"/>
      <c r="B33" s="11"/>
      <c r="C33" s="11"/>
    </row>
    <row r="34" spans="1:3" ht="14.25" hidden="1" customHeight="1" x14ac:dyDescent="0.2">
      <c r="A34" s="14"/>
      <c r="B34" s="11"/>
      <c r="C34" s="11"/>
    </row>
    <row r="35" spans="1:3" ht="14.25" hidden="1" customHeight="1" x14ac:dyDescent="0.2">
      <c r="A35" s="14"/>
      <c r="B35" s="11"/>
      <c r="C35" s="11"/>
    </row>
  </sheetData>
  <sheetProtection algorithmName="SHA-512" hashValue="UPyNmCW+eLIg8Ci2FfViDq9QCgprzhPAsezxeGk8KnWc2znJdJs40fTXWbwsyDBfhz7EONwpclRM2etPzDlz8Q==" saltValue="N0emek41OkLci1/oJCkq9A==" spinCount="100000" sheet="1" objects="1" scenarios="1"/>
  <mergeCells count="21">
    <mergeCell ref="A29:C29"/>
    <mergeCell ref="A30:C30"/>
    <mergeCell ref="A31:C31"/>
    <mergeCell ref="A32:C32"/>
    <mergeCell ref="A11:C11"/>
    <mergeCell ref="A25:C25"/>
    <mergeCell ref="A26:C26"/>
    <mergeCell ref="A27:C27"/>
    <mergeCell ref="A28:C28"/>
    <mergeCell ref="A24:C24"/>
    <mergeCell ref="A16:C16"/>
    <mergeCell ref="A19:C19"/>
    <mergeCell ref="A20:C20"/>
    <mergeCell ref="A12:C12"/>
    <mergeCell ref="A15:C15"/>
    <mergeCell ref="A23:C23"/>
    <mergeCell ref="A1:C1"/>
    <mergeCell ref="A2:C2"/>
    <mergeCell ref="A3:C3"/>
    <mergeCell ref="A4:C4"/>
    <mergeCell ref="A5:C5"/>
  </mergeCells>
  <dataValidations count="5">
    <dataValidation type="decimal" operator="greaterThanOrEqual" allowBlank="1" showErrorMessage="1" errorTitle="Stack Height" error="Please enter a value equal or greater than 3." prompt="Release Height (ft) Yellow Cell" sqref="B14" xr:uid="{CDB4C7C5-D066-4AC1-B593-7F92E2861B6F}">
      <formula1>3</formula1>
    </dataValidation>
    <dataValidation type="decimal" allowBlank="1" showErrorMessage="1" errorTitle="North (Meters)" error="Enter a value between 2854000 and 4059000 meters." prompt="North (Meters) Yellow Cell" sqref="B10" xr:uid="{F6318C25-CE4A-4EB5-B4F9-FA538F817D72}">
      <formula1>2854000</formula1>
      <formula2>4059000</formula2>
    </dataValidation>
    <dataValidation type="decimal" allowBlank="1" showErrorMessage="1" errorTitle="East (Meters)" error="Enter a value between 205000 and 795000 meters." prompt="East (Meters) Yellow Cell" sqref="B9" xr:uid="{22731B81-D2AE-45DB-8980-A2BBBFD2D6A2}">
      <formula1>205000</formula1>
      <formula2>795000</formula2>
    </dataValidation>
    <dataValidation type="list" operator="lessThanOrEqual" allowBlank="1" showInputMessage="1" showErrorMessage="1" error="Please enter a value equal or less than 5.99" sqref="B18" xr:uid="{26AED6E9-9FDA-44A0-BD29-DE0CCE4D4984}">
      <formula1>"Diesel,Lube oil"</formula1>
    </dataValidation>
    <dataValidation type="list" allowBlank="1" showErrorMessage="1" errorTitle="Zone" error="Values allowed are: 13, 14, 15." prompt="Zone Yellow Cell" sqref="B8" xr:uid="{42CEC158-813C-40BA-A82A-1CFD59973D2E}">
      <formula1>Zones</formula1>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7" id="{57E65A0E-3E8A-4AFB-9CFF-7796CA5B236A}">
            <xm:f>AND('PI-1-SCT'!$G$88&lt;&gt;"",'PI-1-SCT'!$G$88&lt;&gt;6)</xm:f>
            <x14:dxf>
              <numFmt numFmtId="168" formatCode=";;;"/>
              <fill>
                <patternFill>
                  <bgColor theme="0" tint="-0.499984740745262"/>
                </patternFill>
              </fill>
            </x14:dxf>
          </x14:cfRule>
          <xm:sqref>A1:E37</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tabColor rgb="FFFFFFCC"/>
  </sheetPr>
  <dimension ref="A1:H38"/>
  <sheetViews>
    <sheetView showGridLines="0" showZeros="0" zoomScaleNormal="100" workbookViewId="0">
      <selection sqref="A1:E1"/>
    </sheetView>
  </sheetViews>
  <sheetFormatPr defaultColWidth="0" defaultRowHeight="14.25" customHeight="1" zeroHeight="1" x14ac:dyDescent="0.2"/>
  <cols>
    <col min="1" max="1" width="30.625" style="5" customWidth="1"/>
    <col min="2" max="2" width="22.875" style="5" customWidth="1"/>
    <col min="3" max="3" width="19.5" style="5" customWidth="1"/>
    <col min="4" max="4" width="16.875" style="5" customWidth="1"/>
    <col min="5" max="5" width="18.375" style="5" customWidth="1"/>
    <col min="6" max="6" width="2.625" style="5" customWidth="1"/>
    <col min="7" max="8" width="0" style="5" hidden="1" customWidth="1"/>
    <col min="9" max="16384" width="9" style="5" hidden="1"/>
  </cols>
  <sheetData>
    <row r="1" spans="1:5" ht="6" customHeight="1" thickBot="1" x14ac:dyDescent="0.25">
      <c r="A1" s="791" t="s">
        <v>339</v>
      </c>
      <c r="B1" s="791"/>
      <c r="C1" s="791"/>
      <c r="D1" s="791"/>
      <c r="E1" s="791"/>
    </row>
    <row r="2" spans="1:5" ht="18.75" thickBot="1" x14ac:dyDescent="0.25">
      <c r="A2" s="778" t="s">
        <v>299</v>
      </c>
      <c r="B2" s="779"/>
      <c r="C2" s="779"/>
      <c r="D2" s="779"/>
      <c r="E2" s="780"/>
    </row>
    <row r="3" spans="1:5" ht="60.75" customHeight="1" thickBot="1" x14ac:dyDescent="0.25">
      <c r="A3" s="781" t="s">
        <v>698</v>
      </c>
      <c r="B3" s="782"/>
      <c r="C3" s="782"/>
      <c r="D3" s="782"/>
      <c r="E3" s="783"/>
    </row>
    <row r="4" spans="1:5" ht="14.25" customHeight="1" thickBot="1" x14ac:dyDescent="0.25">
      <c r="A4" s="792" t="s">
        <v>481</v>
      </c>
      <c r="B4" s="792"/>
      <c r="C4" s="792"/>
      <c r="D4" s="792"/>
      <c r="E4" s="792"/>
    </row>
    <row r="5" spans="1:5" ht="15.75" thickBot="1" x14ac:dyDescent="0.25">
      <c r="A5" s="761" t="s">
        <v>553</v>
      </c>
      <c r="B5" s="762"/>
      <c r="C5" s="762"/>
      <c r="D5" s="762"/>
      <c r="E5" s="763"/>
    </row>
    <row r="6" spans="1:5" ht="15" x14ac:dyDescent="0.2">
      <c r="A6" s="149" t="s">
        <v>665</v>
      </c>
      <c r="B6" s="150" t="s">
        <v>666</v>
      </c>
      <c r="C6" s="793" t="s">
        <v>660</v>
      </c>
      <c r="D6" s="793"/>
      <c r="E6" s="794"/>
    </row>
    <row r="7" spans="1:5" x14ac:dyDescent="0.2">
      <c r="A7" s="151" t="s">
        <v>6</v>
      </c>
      <c r="B7" s="177" t="s">
        <v>327</v>
      </c>
      <c r="C7" s="795" t="s">
        <v>670</v>
      </c>
      <c r="D7" s="795"/>
      <c r="E7" s="796"/>
    </row>
    <row r="8" spans="1:5" x14ac:dyDescent="0.2">
      <c r="A8" s="153" t="s">
        <v>305</v>
      </c>
      <c r="B8" s="90"/>
      <c r="C8" s="797" t="s">
        <v>661</v>
      </c>
      <c r="D8" s="797"/>
      <c r="E8" s="798"/>
    </row>
    <row r="9" spans="1:5" x14ac:dyDescent="0.2">
      <c r="A9" s="153" t="s">
        <v>663</v>
      </c>
      <c r="B9" s="154"/>
      <c r="C9" s="797" t="s">
        <v>662</v>
      </c>
      <c r="D9" s="797"/>
      <c r="E9" s="798"/>
    </row>
    <row r="10" spans="1:5" ht="15" thickBot="1" x14ac:dyDescent="0.25">
      <c r="A10" s="178" t="s">
        <v>664</v>
      </c>
      <c r="B10" s="156"/>
      <c r="C10" s="805" t="s">
        <v>740</v>
      </c>
      <c r="D10" s="577"/>
      <c r="E10" s="806"/>
    </row>
    <row r="11" spans="1:5" ht="15" thickBot="1" x14ac:dyDescent="0.25">
      <c r="A11" s="792" t="s">
        <v>481</v>
      </c>
      <c r="B11" s="792"/>
      <c r="C11" s="792"/>
      <c r="D11" s="792"/>
      <c r="E11" s="792"/>
    </row>
    <row r="12" spans="1:5" ht="15.75" thickBot="1" x14ac:dyDescent="0.25">
      <c r="A12" s="761" t="s">
        <v>669</v>
      </c>
      <c r="B12" s="762"/>
      <c r="C12" s="762"/>
      <c r="D12" s="762"/>
      <c r="E12" s="763"/>
    </row>
    <row r="13" spans="1:5" ht="15" x14ac:dyDescent="0.2">
      <c r="A13" s="157" t="s">
        <v>665</v>
      </c>
      <c r="B13" s="158" t="s">
        <v>666</v>
      </c>
      <c r="C13" s="799" t="s">
        <v>677</v>
      </c>
      <c r="D13" s="799"/>
      <c r="E13" s="800"/>
    </row>
    <row r="14" spans="1:5" x14ac:dyDescent="0.2">
      <c r="A14" s="161" t="s">
        <v>311</v>
      </c>
      <c r="B14" s="154"/>
      <c r="C14" s="801" t="s">
        <v>884</v>
      </c>
      <c r="D14" s="801"/>
      <c r="E14" s="802"/>
    </row>
    <row r="15" spans="1:5" x14ac:dyDescent="0.2">
      <c r="A15" s="161" t="s">
        <v>310</v>
      </c>
      <c r="B15" s="154"/>
      <c r="C15" s="801" t="s">
        <v>272</v>
      </c>
      <c r="D15" s="801"/>
      <c r="E15" s="802"/>
    </row>
    <row r="16" spans="1:5" ht="15" x14ac:dyDescent="0.2">
      <c r="A16" s="161" t="s">
        <v>283</v>
      </c>
      <c r="B16" s="154"/>
      <c r="C16" s="801" t="s">
        <v>699</v>
      </c>
      <c r="D16" s="801"/>
      <c r="E16" s="802"/>
    </row>
    <row r="17" spans="1:8" ht="15" thickBot="1" x14ac:dyDescent="0.25">
      <c r="A17" s="172" t="s">
        <v>325</v>
      </c>
      <c r="B17" s="156"/>
      <c r="C17" s="803" t="s">
        <v>271</v>
      </c>
      <c r="D17" s="803"/>
      <c r="E17" s="804"/>
    </row>
    <row r="18" spans="1:8" ht="15" thickBot="1" x14ac:dyDescent="0.25">
      <c r="A18" s="792" t="s">
        <v>481</v>
      </c>
      <c r="B18" s="792"/>
      <c r="C18" s="792"/>
      <c r="D18" s="792"/>
      <c r="E18" s="792"/>
    </row>
    <row r="19" spans="1:8" ht="15.75" thickBot="1" x14ac:dyDescent="0.25">
      <c r="A19" s="579" t="s">
        <v>668</v>
      </c>
      <c r="B19" s="580"/>
      <c r="C19" s="580"/>
      <c r="D19" s="580"/>
      <c r="E19" s="581"/>
    </row>
    <row r="20" spans="1:8" ht="15" x14ac:dyDescent="0.2">
      <c r="A20" s="76" t="s">
        <v>665</v>
      </c>
      <c r="B20" s="77" t="s">
        <v>666</v>
      </c>
      <c r="C20" s="647" t="s">
        <v>680</v>
      </c>
      <c r="D20" s="647"/>
      <c r="E20" s="700"/>
    </row>
    <row r="21" spans="1:8" ht="15" thickBot="1" x14ac:dyDescent="0.25">
      <c r="A21" s="80" t="s">
        <v>282</v>
      </c>
      <c r="B21" s="89"/>
      <c r="C21" s="701">
        <v>1234</v>
      </c>
      <c r="D21" s="701"/>
      <c r="E21" s="702"/>
    </row>
    <row r="22" spans="1:8" ht="15" thickBot="1" x14ac:dyDescent="0.25">
      <c r="A22" s="685" t="s">
        <v>481</v>
      </c>
      <c r="B22" s="685"/>
      <c r="C22" s="685"/>
      <c r="D22" s="685"/>
      <c r="E22" s="685"/>
    </row>
    <row r="23" spans="1:8" ht="15.75" thickBot="1" x14ac:dyDescent="0.25">
      <c r="A23" s="761" t="s">
        <v>667</v>
      </c>
      <c r="B23" s="762"/>
      <c r="C23" s="762"/>
      <c r="D23" s="762"/>
      <c r="E23" s="763"/>
    </row>
    <row r="24" spans="1:8" ht="15" x14ac:dyDescent="0.2">
      <c r="A24" s="120" t="s">
        <v>2</v>
      </c>
      <c r="B24" s="121" t="s">
        <v>279</v>
      </c>
      <c r="C24" s="121" t="s">
        <v>277</v>
      </c>
      <c r="D24" s="121" t="s">
        <v>0</v>
      </c>
      <c r="E24" s="122" t="s">
        <v>1</v>
      </c>
      <c r="F24" s="6"/>
      <c r="G24" s="6"/>
    </row>
    <row r="25" spans="1:8" ht="18.75" x14ac:dyDescent="0.2">
      <c r="A25" s="123" t="s">
        <v>686</v>
      </c>
      <c r="B25" s="183">
        <v>4.5599999999999996</v>
      </c>
      <c r="C25" s="183" t="s">
        <v>278</v>
      </c>
      <c r="D25" s="179">
        <f t="shared" ref="D25:D30" si="0">$B$21*B25*(1/453.6)</f>
        <v>0</v>
      </c>
      <c r="E25" s="180">
        <f t="shared" ref="E25:E31" si="1">D25*100/2000</f>
        <v>0</v>
      </c>
      <c r="F25" s="6"/>
      <c r="G25" s="6"/>
    </row>
    <row r="26" spans="1:8" x14ac:dyDescent="0.2">
      <c r="A26" s="123" t="s">
        <v>3</v>
      </c>
      <c r="B26" s="183">
        <v>2.62</v>
      </c>
      <c r="C26" s="183" t="s">
        <v>278</v>
      </c>
      <c r="D26" s="179">
        <f t="shared" si="0"/>
        <v>0</v>
      </c>
      <c r="E26" s="180">
        <f t="shared" si="1"/>
        <v>0</v>
      </c>
      <c r="F26" s="6"/>
      <c r="G26" s="6"/>
    </row>
    <row r="27" spans="1:8" x14ac:dyDescent="0.2">
      <c r="A27" s="123" t="s">
        <v>4</v>
      </c>
      <c r="B27" s="183">
        <v>0.16</v>
      </c>
      <c r="C27" s="183" t="s">
        <v>278</v>
      </c>
      <c r="D27" s="179">
        <f t="shared" si="0"/>
        <v>0</v>
      </c>
      <c r="E27" s="180">
        <f t="shared" si="1"/>
        <v>0</v>
      </c>
      <c r="F27" s="6"/>
      <c r="G27" s="6"/>
    </row>
    <row r="28" spans="1:8" ht="18.75" x14ac:dyDescent="0.2">
      <c r="A28" s="123" t="s">
        <v>687</v>
      </c>
      <c r="B28" s="183">
        <v>0.16</v>
      </c>
      <c r="C28" s="183" t="s">
        <v>278</v>
      </c>
      <c r="D28" s="179">
        <f t="shared" si="0"/>
        <v>0</v>
      </c>
      <c r="E28" s="180">
        <f t="shared" si="1"/>
        <v>0</v>
      </c>
      <c r="F28" s="6"/>
      <c r="G28" s="6"/>
    </row>
    <row r="29" spans="1:8" ht="18.75" x14ac:dyDescent="0.2">
      <c r="A29" s="123" t="s">
        <v>688</v>
      </c>
      <c r="B29" s="183">
        <v>0.16</v>
      </c>
      <c r="C29" s="183" t="s">
        <v>278</v>
      </c>
      <c r="D29" s="179">
        <f t="shared" si="0"/>
        <v>0</v>
      </c>
      <c r="E29" s="180">
        <f t="shared" si="1"/>
        <v>0</v>
      </c>
      <c r="F29" s="6"/>
      <c r="G29" s="6"/>
    </row>
    <row r="30" spans="1:8" x14ac:dyDescent="0.2">
      <c r="A30" s="123" t="s">
        <v>5</v>
      </c>
      <c r="B30" s="183">
        <v>0.24</v>
      </c>
      <c r="C30" s="183" t="s">
        <v>278</v>
      </c>
      <c r="D30" s="179">
        <f t="shared" si="0"/>
        <v>0</v>
      </c>
      <c r="E30" s="180">
        <f t="shared" si="1"/>
        <v>0</v>
      </c>
      <c r="F30" s="6"/>
      <c r="G30" s="6"/>
    </row>
    <row r="31" spans="1:8" ht="19.5" thickBot="1" x14ac:dyDescent="0.25">
      <c r="A31" s="124" t="s">
        <v>689</v>
      </c>
      <c r="B31" s="184">
        <v>4.8999999999999998E-3</v>
      </c>
      <c r="C31" s="184" t="s">
        <v>278</v>
      </c>
      <c r="D31" s="181">
        <f>1.08*0.000015*B21</f>
        <v>0</v>
      </c>
      <c r="E31" s="182">
        <f t="shared" si="1"/>
        <v>0</v>
      </c>
      <c r="F31" s="6"/>
      <c r="G31" s="6"/>
    </row>
    <row r="32" spans="1:8" ht="14.25" customHeight="1" thickBot="1" x14ac:dyDescent="0.25">
      <c r="A32" s="676" t="s">
        <v>481</v>
      </c>
      <c r="B32" s="676"/>
      <c r="C32" s="676"/>
      <c r="D32" s="676"/>
      <c r="E32" s="676"/>
      <c r="F32" s="11"/>
      <c r="G32" s="6"/>
      <c r="H32" s="6"/>
    </row>
    <row r="33" spans="1:8" ht="14.25" customHeight="1" thickBot="1" x14ac:dyDescent="0.25">
      <c r="A33" s="682" t="s">
        <v>831</v>
      </c>
      <c r="B33" s="683"/>
      <c r="C33" s="683"/>
      <c r="D33" s="683"/>
      <c r="E33" s="684"/>
      <c r="F33" s="11"/>
      <c r="G33" s="6"/>
      <c r="H33" s="6"/>
    </row>
    <row r="34" spans="1:8" s="249" customFormat="1" ht="88.5" customHeight="1" thickBot="1" x14ac:dyDescent="0.25">
      <c r="A34" s="694" t="s">
        <v>849</v>
      </c>
      <c r="B34" s="695"/>
      <c r="C34" s="695"/>
      <c r="D34" s="695"/>
      <c r="E34" s="696"/>
    </row>
    <row r="35" spans="1:8" s="249" customFormat="1" ht="115.5" customHeight="1" thickBot="1" x14ac:dyDescent="0.25">
      <c r="A35" s="688" t="s">
        <v>880</v>
      </c>
      <c r="B35" s="689"/>
      <c r="C35" s="689"/>
      <c r="D35" s="689"/>
      <c r="E35" s="690"/>
    </row>
    <row r="36" spans="1:8" s="249" customFormat="1" ht="45.75" customHeight="1" thickBot="1" x14ac:dyDescent="0.25">
      <c r="A36" s="691" t="s">
        <v>850</v>
      </c>
      <c r="B36" s="692"/>
      <c r="C36" s="692"/>
      <c r="D36" s="692"/>
      <c r="E36" s="693"/>
    </row>
    <row r="37" spans="1:8" ht="14.25" customHeight="1" x14ac:dyDescent="0.2">
      <c r="A37" s="676" t="s">
        <v>410</v>
      </c>
      <c r="B37" s="676"/>
      <c r="C37" s="676"/>
      <c r="D37" s="676"/>
      <c r="E37" s="676"/>
    </row>
    <row r="38" spans="1:8" s="9" customFormat="1" ht="14.25" hidden="1" customHeight="1" x14ac:dyDescent="0.2">
      <c r="A38" s="14"/>
      <c r="B38" s="11"/>
      <c r="C38" s="11"/>
    </row>
  </sheetData>
  <sheetProtection algorithmName="SHA-512" hashValue="zlcQdFjcUCTts9WD6qW7wgsXrmYk5HpQVkAyAgtF0GLtS9fE3VY779nTLnpnpx+tYuFEygmgzPo+UAITMmMYAA==" saltValue="LQqNOdnXzz4o8ElTYxIpOQ==" spinCount="100000" sheet="1" objects="1" scenarios="1"/>
  <mergeCells count="29">
    <mergeCell ref="A12:E12"/>
    <mergeCell ref="A18:E18"/>
    <mergeCell ref="A11:E11"/>
    <mergeCell ref="C6:E6"/>
    <mergeCell ref="C7:E7"/>
    <mergeCell ref="C8:E8"/>
    <mergeCell ref="C13:E13"/>
    <mergeCell ref="C14:E14"/>
    <mergeCell ref="C15:E15"/>
    <mergeCell ref="C16:E16"/>
    <mergeCell ref="C17:E17"/>
    <mergeCell ref="C9:E9"/>
    <mergeCell ref="C10:E10"/>
    <mergeCell ref="A22:E22"/>
    <mergeCell ref="A32:E32"/>
    <mergeCell ref="A23:E23"/>
    <mergeCell ref="A19:E19"/>
    <mergeCell ref="C20:E20"/>
    <mergeCell ref="C21:E21"/>
    <mergeCell ref="A1:E1"/>
    <mergeCell ref="A2:E2"/>
    <mergeCell ref="A3:E3"/>
    <mergeCell ref="A4:E4"/>
    <mergeCell ref="A5:E5"/>
    <mergeCell ref="A37:E37"/>
    <mergeCell ref="A33:E33"/>
    <mergeCell ref="A34:E34"/>
    <mergeCell ref="A35:E35"/>
    <mergeCell ref="A36:E36"/>
  </mergeCells>
  <conditionalFormatting sqref="D25:D30">
    <cfRule type="cellIs" dxfId="14" priority="32" operator="greaterThan">
      <formula>20.61</formula>
    </cfRule>
  </conditionalFormatting>
  <conditionalFormatting sqref="D26">
    <cfRule type="cellIs" dxfId="13" priority="30" operator="greaterThan">
      <formula>9.56</formula>
    </cfRule>
  </conditionalFormatting>
  <conditionalFormatting sqref="D28:D29">
    <cfRule type="cellIs" dxfId="12" priority="27" operator="greaterThan">
      <formula>1.0847</formula>
    </cfRule>
  </conditionalFormatting>
  <conditionalFormatting sqref="D31">
    <cfRule type="cellIs" dxfId="11" priority="29" operator="greaterThan">
      <formula>0.02</formula>
    </cfRule>
  </conditionalFormatting>
  <conditionalFormatting sqref="D25:E31">
    <cfRule type="cellIs" dxfId="10" priority="25" operator="lessThan">
      <formula>0.01</formula>
    </cfRule>
  </conditionalFormatting>
  <conditionalFormatting sqref="E25">
    <cfRule type="cellIs" dxfId="9" priority="31" operator="greaterThan">
      <formula>1.03</formula>
    </cfRule>
  </conditionalFormatting>
  <conditionalFormatting sqref="E29">
    <cfRule type="cellIs" dxfId="8" priority="26" operator="greaterThan">
      <formula>0.0542</formula>
    </cfRule>
  </conditionalFormatting>
  <dataValidations count="8">
    <dataValidation type="decimal" operator="greaterThanOrEqual" allowBlank="1" showErrorMessage="1" errorTitle="Stack Height" error="Please enter a value equal or greater than 73.5" sqref="B17" xr:uid="{F4DF68F5-91F3-476F-B2C4-0F93615C21AB}">
      <formula1>73.5</formula1>
    </dataValidation>
    <dataValidation type="decimal" allowBlank="1" showErrorMessage="1" errorTitle="East (Meters)" error="Enter a value between 205000 and 795000 meters." prompt="East (Meters) Yellow Cell" sqref="B9" xr:uid="{44CFBB82-68C5-4F2B-8079-F844F69AA612}">
      <formula1>205000</formula1>
      <formula2>795000</formula2>
    </dataValidation>
    <dataValidation type="decimal" allowBlank="1" showErrorMessage="1" errorTitle="North (Meters)" error="Enter a value between 2854000 and 4059000 meters." prompt="North (Meters) Yellow Cell" sqref="B10" xr:uid="{18C7202F-5896-499B-B0D6-2FE2123C504F}">
      <formula1>2854000</formula1>
      <formula2>4059000</formula2>
    </dataValidation>
    <dataValidation type="decimal" operator="lessThanOrEqual" allowBlank="1" showInputMessage="1" showErrorMessage="1" error="Enter a value less than or equal to 1234" sqref="B21" xr:uid="{C4E167D4-FFBC-4D9B-905D-8259E377A4E6}">
      <formula1>1234</formula1>
    </dataValidation>
    <dataValidation type="decimal" operator="greaterThanOrEqual" allowBlank="1" showErrorMessage="1" errorTitle="Stack Height" error="Please enter a value equal or greater than 10" sqref="B14" xr:uid="{EFAC8A28-2997-470A-A1F8-48792570B77E}">
      <formula1>10</formula1>
    </dataValidation>
    <dataValidation type="decimal" operator="greaterThanOrEqual" allowBlank="1" showErrorMessage="1" errorTitle="Stack Height" error="Please enter a value equal or greater than 0.32" sqref="B15" xr:uid="{A8D1A7E8-98E0-40CC-A9C2-41831F8AF29F}">
      <formula1>0.32</formula1>
    </dataValidation>
    <dataValidation type="decimal" operator="greaterThanOrEqual" allowBlank="1" showErrorMessage="1" errorTitle="Stack Height" error="Please enter a value equal or greater than 859" sqref="B16" xr:uid="{AA013DDD-1AB0-4DD0-8D39-97CE5D6A6933}">
      <formula1>859</formula1>
    </dataValidation>
    <dataValidation type="list" allowBlank="1" showErrorMessage="1" errorTitle="Zone" error="Values allowed are: 13, 14, 15." prompt="Zone Yellow Cell" sqref="B8" xr:uid="{85F4D33B-28E1-4BAC-B7E6-17ABC30BF8B7}">
      <formula1>Zones</formula1>
    </dataValidation>
  </dataValidations>
  <pageMargins left="0.25" right="0.25" top="0.75" bottom="0.75" header="0.3" footer="0.3"/>
  <pageSetup scale="85"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4" id="{B0898AE0-E5A1-4DD5-8657-A95479E8A82C}">
            <xm:f>'PI-1-SCT'!$G$89="no"</xm:f>
            <x14:dxf>
              <numFmt numFmtId="168" formatCode=";;;"/>
              <fill>
                <patternFill>
                  <bgColor theme="0" tint="-0.499984740745262"/>
                </patternFill>
              </fill>
            </x14:dxf>
          </x14:cfRule>
          <xm:sqref>A1:H41</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FFFFCC"/>
  </sheetPr>
  <dimension ref="A1:F24"/>
  <sheetViews>
    <sheetView showGridLines="0" showZeros="0" zoomScaleNormal="100" workbookViewId="0">
      <selection sqref="A1:C1"/>
    </sheetView>
  </sheetViews>
  <sheetFormatPr defaultColWidth="0" defaultRowHeight="14.25" zeroHeight="1" x14ac:dyDescent="0.2"/>
  <cols>
    <col min="1" max="1" width="30.5" style="5" bestFit="1" customWidth="1"/>
    <col min="2" max="2" width="20.625" style="5" customWidth="1"/>
    <col min="3" max="3" width="29" style="5" bestFit="1" customWidth="1"/>
    <col min="4" max="4" width="2.625" style="5" customWidth="1"/>
    <col min="5" max="6" width="0" style="5" hidden="1" customWidth="1"/>
    <col min="7" max="16384" width="9" style="5" hidden="1"/>
  </cols>
  <sheetData>
    <row r="1" spans="1:3" ht="6" customHeight="1" thickBot="1" x14ac:dyDescent="0.25">
      <c r="A1" s="755" t="s">
        <v>339</v>
      </c>
      <c r="B1" s="755"/>
      <c r="C1" s="755"/>
    </row>
    <row r="2" spans="1:3" ht="18.75" thickBot="1" x14ac:dyDescent="0.25">
      <c r="A2" s="778" t="s">
        <v>300</v>
      </c>
      <c r="B2" s="779"/>
      <c r="C2" s="780"/>
    </row>
    <row r="3" spans="1:3" ht="76.5" customHeight="1" thickBot="1" x14ac:dyDescent="0.25">
      <c r="A3" s="781" t="s">
        <v>888</v>
      </c>
      <c r="B3" s="782"/>
      <c r="C3" s="783"/>
    </row>
    <row r="4" spans="1:3" ht="15" thickBot="1" x14ac:dyDescent="0.25">
      <c r="A4" s="764" t="s">
        <v>481</v>
      </c>
      <c r="B4" s="764"/>
      <c r="C4" s="764"/>
    </row>
    <row r="5" spans="1:3" ht="15.75" thickBot="1" x14ac:dyDescent="0.25">
      <c r="A5" s="761" t="s">
        <v>553</v>
      </c>
      <c r="B5" s="762"/>
      <c r="C5" s="763"/>
    </row>
    <row r="6" spans="1:3" ht="15" x14ac:dyDescent="0.2">
      <c r="A6" s="149" t="s">
        <v>665</v>
      </c>
      <c r="B6" s="150" t="s">
        <v>666</v>
      </c>
      <c r="C6" s="173" t="s">
        <v>660</v>
      </c>
    </row>
    <row r="7" spans="1:3" x14ac:dyDescent="0.2">
      <c r="A7" s="159" t="s">
        <v>6</v>
      </c>
      <c r="B7" s="152" t="s">
        <v>326</v>
      </c>
      <c r="C7" s="174" t="s">
        <v>670</v>
      </c>
    </row>
    <row r="8" spans="1:3" x14ac:dyDescent="0.2">
      <c r="A8" s="153" t="s">
        <v>305</v>
      </c>
      <c r="B8" s="90"/>
      <c r="C8" s="175" t="s">
        <v>661</v>
      </c>
    </row>
    <row r="9" spans="1:3" x14ac:dyDescent="0.2">
      <c r="A9" s="153" t="s">
        <v>663</v>
      </c>
      <c r="B9" s="154"/>
      <c r="C9" s="175" t="s">
        <v>662</v>
      </c>
    </row>
    <row r="10" spans="1:3" ht="15" thickBot="1" x14ac:dyDescent="0.25">
      <c r="A10" s="155" t="s">
        <v>664</v>
      </c>
      <c r="B10" s="156"/>
      <c r="C10" s="176" t="s">
        <v>740</v>
      </c>
    </row>
    <row r="11" spans="1:3" ht="15" thickBot="1" x14ac:dyDescent="0.25">
      <c r="A11" s="764" t="s">
        <v>481</v>
      </c>
      <c r="B11" s="764"/>
      <c r="C11" s="764"/>
    </row>
    <row r="12" spans="1:3" ht="15.75" thickBot="1" x14ac:dyDescent="0.25">
      <c r="A12" s="761" t="s">
        <v>669</v>
      </c>
      <c r="B12" s="762"/>
      <c r="C12" s="763"/>
    </row>
    <row r="13" spans="1:3" ht="15" x14ac:dyDescent="0.2">
      <c r="A13" s="157" t="s">
        <v>665</v>
      </c>
      <c r="B13" s="158" t="s">
        <v>666</v>
      </c>
      <c r="C13" s="171" t="s">
        <v>677</v>
      </c>
    </row>
    <row r="14" spans="1:3" ht="15" thickBot="1" x14ac:dyDescent="0.25">
      <c r="A14" s="172" t="s">
        <v>311</v>
      </c>
      <c r="B14" s="87"/>
      <c r="C14" s="168" t="s">
        <v>266</v>
      </c>
    </row>
    <row r="15" spans="1:3" ht="15" thickBot="1" x14ac:dyDescent="0.25">
      <c r="A15" s="764" t="s">
        <v>481</v>
      </c>
      <c r="B15" s="764"/>
      <c r="C15" s="764"/>
    </row>
    <row r="16" spans="1:3" ht="15.75" thickBot="1" x14ac:dyDescent="0.25">
      <c r="A16" s="766" t="s">
        <v>691</v>
      </c>
      <c r="B16" s="767"/>
      <c r="C16" s="785"/>
    </row>
    <row r="17" spans="1:6" ht="15" x14ac:dyDescent="0.2">
      <c r="A17" s="163" t="s">
        <v>2</v>
      </c>
      <c r="B17" s="164" t="s">
        <v>0</v>
      </c>
      <c r="C17" s="165" t="s">
        <v>1</v>
      </c>
    </row>
    <row r="18" spans="1:6" ht="15" thickBot="1" x14ac:dyDescent="0.25">
      <c r="A18" s="65" t="s">
        <v>5</v>
      </c>
      <c r="B18" s="116">
        <v>0.5</v>
      </c>
      <c r="C18" s="117">
        <v>2.2000000000000002</v>
      </c>
    </row>
    <row r="19" spans="1:6" ht="15" thickBot="1" x14ac:dyDescent="0.25">
      <c r="A19" s="676" t="s">
        <v>481</v>
      </c>
      <c r="B19" s="676"/>
      <c r="C19" s="676"/>
    </row>
    <row r="20" spans="1:6" s="9" customFormat="1" ht="15.75" thickBot="1" x14ac:dyDescent="0.25">
      <c r="A20" s="682" t="s">
        <v>881</v>
      </c>
      <c r="B20" s="683"/>
      <c r="C20" s="684"/>
    </row>
    <row r="21" spans="1:6" ht="145.5" customHeight="1" thickBot="1" x14ac:dyDescent="0.25">
      <c r="A21" s="680" t="s">
        <v>837</v>
      </c>
      <c r="B21" s="681"/>
      <c r="C21" s="687"/>
      <c r="D21" s="9"/>
      <c r="E21" s="9"/>
      <c r="F21" s="9"/>
    </row>
    <row r="22" spans="1:6" x14ac:dyDescent="0.2">
      <c r="A22" s="754" t="s">
        <v>410</v>
      </c>
      <c r="B22" s="754"/>
      <c r="C22" s="754"/>
      <c r="D22" s="9"/>
      <c r="E22" s="9"/>
      <c r="F22" s="9"/>
    </row>
    <row r="24" spans="1:6" hidden="1" x14ac:dyDescent="0.2">
      <c r="A24" s="1"/>
    </row>
  </sheetData>
  <sheetProtection algorithmName="SHA-512" hashValue="e9SkGLY5fZ3OyhbjGndx2d7SGo5M/IVKX7oGHzgZcJbFSiE3F0H1dXf/bwIyBCLknm/t6XORn4mfUaQX2/2Mvg==" saltValue="j9pQA6hLoCLvi8vc5uHciA==" spinCount="100000" sheet="1" objects="1" scenarios="1"/>
  <mergeCells count="13">
    <mergeCell ref="A11:C11"/>
    <mergeCell ref="A1:C1"/>
    <mergeCell ref="A2:C2"/>
    <mergeCell ref="A3:C3"/>
    <mergeCell ref="A4:C4"/>
    <mergeCell ref="A5:C5"/>
    <mergeCell ref="A20:C20"/>
    <mergeCell ref="A21:C21"/>
    <mergeCell ref="A22:C22"/>
    <mergeCell ref="A12:C12"/>
    <mergeCell ref="A15:C15"/>
    <mergeCell ref="A16:C16"/>
    <mergeCell ref="A19:C19"/>
  </mergeCells>
  <dataValidations count="4">
    <dataValidation type="decimal" allowBlank="1" showErrorMessage="1" errorTitle="East (Meters)" error="Enter a value between 205000 and 795000 meters." prompt="East (Meters) Yellow Cell" sqref="B9" xr:uid="{3CF75860-1B38-4906-A632-7DC929EC711C}">
      <formula1>205000</formula1>
      <formula2>795000</formula2>
    </dataValidation>
    <dataValidation type="decimal" allowBlank="1" showErrorMessage="1" errorTitle="North (Meters)" error="Enter a value between 2854000 and 4059000 meters." prompt="North (Meters) Yellow Cell" sqref="B10" xr:uid="{284FA575-5A77-48FE-8E6D-F61AEC8FEF6B}">
      <formula1>2854000</formula1>
      <formula2>4059000</formula2>
    </dataValidation>
    <dataValidation type="decimal" operator="greaterThanOrEqual" allowBlank="1" showErrorMessage="1" errorTitle="Stack Height" error="Please enter a value equal or greater than 3." prompt="Release Height (ft) Yellow Cell" sqref="B14" xr:uid="{2692AD7C-E643-4CCD-A027-213C0B41D4F9}">
      <formula1>3</formula1>
    </dataValidation>
    <dataValidation type="list" allowBlank="1" showErrorMessage="1" errorTitle="Zone" error="Values allowed are: 13, 14, 15." prompt="Zone Yellow Cell" sqref="B8" xr:uid="{38C7BBAF-1104-41AA-B6FD-DDC5FC5B921E}">
      <formula1>Zones</formula1>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3" id="{0DCFF4EE-1B44-47C8-98CF-C0F4DFFD3496}">
            <xm:f>'PI-1-SCT'!$G$90="no"</xm:f>
            <x14:dxf>
              <numFmt numFmtId="168" formatCode=";;;"/>
              <fill>
                <patternFill>
                  <bgColor theme="0" tint="-0.499984740745262"/>
                </patternFill>
              </fill>
            </x14:dxf>
          </x14:cfRule>
          <xm:sqref>A1:C22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tabColor rgb="FFFFFFCC"/>
  </sheetPr>
  <dimension ref="A1:D35"/>
  <sheetViews>
    <sheetView showGridLines="0" showZeros="0" zoomScaleNormal="100" workbookViewId="0">
      <selection sqref="A1:C1"/>
    </sheetView>
  </sheetViews>
  <sheetFormatPr defaultColWidth="0" defaultRowHeight="14.25" customHeight="1" zeroHeight="1" x14ac:dyDescent="0.2"/>
  <cols>
    <col min="1" max="1" width="49.375" style="5" customWidth="1"/>
    <col min="2" max="2" width="22.25" style="5" customWidth="1"/>
    <col min="3" max="3" width="29" style="5" bestFit="1" customWidth="1"/>
    <col min="4" max="4" width="2.625" style="5" customWidth="1"/>
    <col min="5" max="16384" width="8" style="5" hidden="1"/>
  </cols>
  <sheetData>
    <row r="1" spans="1:3" ht="6" customHeight="1" thickBot="1" x14ac:dyDescent="0.25">
      <c r="A1" s="686" t="s">
        <v>339</v>
      </c>
      <c r="B1" s="686"/>
      <c r="C1" s="686"/>
    </row>
    <row r="2" spans="1:3" ht="18.75" customHeight="1" thickBot="1" x14ac:dyDescent="0.25">
      <c r="A2" s="677" t="s">
        <v>301</v>
      </c>
      <c r="B2" s="678"/>
      <c r="C2" s="679"/>
    </row>
    <row r="3" spans="1:3" ht="71.25" customHeight="1" thickBot="1" x14ac:dyDescent="0.25">
      <c r="A3" s="680" t="s">
        <v>889</v>
      </c>
      <c r="B3" s="681"/>
      <c r="C3" s="687"/>
    </row>
    <row r="4" spans="1:3" ht="14.25" customHeight="1" thickBot="1" x14ac:dyDescent="0.25">
      <c r="A4" s="685" t="s">
        <v>481</v>
      </c>
      <c r="B4" s="685"/>
      <c r="C4" s="685"/>
    </row>
    <row r="5" spans="1:3" ht="14.25" customHeight="1" thickBot="1" x14ac:dyDescent="0.25">
      <c r="A5" s="579" t="s">
        <v>553</v>
      </c>
      <c r="B5" s="580"/>
      <c r="C5" s="581"/>
    </row>
    <row r="6" spans="1:3" ht="14.25" customHeight="1" x14ac:dyDescent="0.2">
      <c r="A6" s="72" t="s">
        <v>665</v>
      </c>
      <c r="B6" s="73" t="s">
        <v>666</v>
      </c>
      <c r="C6" s="74" t="s">
        <v>660</v>
      </c>
    </row>
    <row r="7" spans="1:3" ht="14.25" customHeight="1" x14ac:dyDescent="0.2">
      <c r="A7" s="59" t="s">
        <v>6</v>
      </c>
      <c r="B7" s="71" t="s">
        <v>337</v>
      </c>
      <c r="C7" s="145" t="s">
        <v>670</v>
      </c>
    </row>
    <row r="8" spans="1:3" ht="14.25" customHeight="1" x14ac:dyDescent="0.2">
      <c r="A8" s="59" t="s">
        <v>305</v>
      </c>
      <c r="B8" s="90"/>
      <c r="C8" s="146" t="s">
        <v>661</v>
      </c>
    </row>
    <row r="9" spans="1:3" ht="14.25" customHeight="1" x14ac:dyDescent="0.2">
      <c r="A9" s="59" t="s">
        <v>663</v>
      </c>
      <c r="B9" s="91"/>
      <c r="C9" s="146" t="s">
        <v>662</v>
      </c>
    </row>
    <row r="10" spans="1:3" ht="14.25" customHeight="1" thickBot="1" x14ac:dyDescent="0.25">
      <c r="A10" s="57" t="s">
        <v>664</v>
      </c>
      <c r="B10" s="92"/>
      <c r="C10" s="147" t="s">
        <v>740</v>
      </c>
    </row>
    <row r="11" spans="1:3" ht="14.25" customHeight="1" thickBot="1" x14ac:dyDescent="0.25">
      <c r="A11" s="685" t="s">
        <v>481</v>
      </c>
      <c r="B11" s="685"/>
      <c r="C11" s="685"/>
    </row>
    <row r="12" spans="1:3" ht="14.25" customHeight="1" thickBot="1" x14ac:dyDescent="0.25">
      <c r="A12" s="579" t="s">
        <v>669</v>
      </c>
      <c r="B12" s="580"/>
      <c r="C12" s="581"/>
    </row>
    <row r="13" spans="1:3" ht="14.25" customHeight="1" x14ac:dyDescent="0.2">
      <c r="A13" s="76" t="s">
        <v>665</v>
      </c>
      <c r="B13" s="77" t="s">
        <v>666</v>
      </c>
      <c r="C13" s="148" t="s">
        <v>677</v>
      </c>
    </row>
    <row r="14" spans="1:3" ht="14.25" customHeight="1" x14ac:dyDescent="0.2">
      <c r="A14" s="78" t="s">
        <v>700</v>
      </c>
      <c r="B14" s="88"/>
      <c r="C14" s="185" t="s">
        <v>269</v>
      </c>
    </row>
    <row r="15" spans="1:3" ht="14.25" customHeight="1" thickBot="1" x14ac:dyDescent="0.25">
      <c r="A15" s="186" t="s">
        <v>338</v>
      </c>
      <c r="B15" s="187"/>
      <c r="C15" s="191"/>
    </row>
    <row r="16" spans="1:3" ht="14.25" customHeight="1" thickBot="1" x14ac:dyDescent="0.25">
      <c r="A16" s="685" t="s">
        <v>481</v>
      </c>
      <c r="B16" s="685"/>
      <c r="C16" s="685"/>
    </row>
    <row r="17" spans="1:3" ht="14.25" customHeight="1" thickBot="1" x14ac:dyDescent="0.25">
      <c r="A17" s="579" t="s">
        <v>691</v>
      </c>
      <c r="B17" s="580"/>
      <c r="C17" s="581"/>
    </row>
    <row r="18" spans="1:3" ht="14.25" customHeight="1" x14ac:dyDescent="0.2">
      <c r="A18" s="66" t="s">
        <v>2</v>
      </c>
      <c r="B18" s="77" t="s">
        <v>0</v>
      </c>
      <c r="C18" s="68" t="s">
        <v>1</v>
      </c>
    </row>
    <row r="19" spans="1:3" ht="14.25" customHeight="1" x14ac:dyDescent="0.2">
      <c r="A19" s="61" t="s">
        <v>701</v>
      </c>
      <c r="B19" s="94" t="s">
        <v>284</v>
      </c>
      <c r="C19" s="75">
        <v>0.05</v>
      </c>
    </row>
    <row r="20" spans="1:3" ht="14.25" customHeight="1" x14ac:dyDescent="0.2">
      <c r="A20" s="59" t="s">
        <v>3</v>
      </c>
      <c r="B20" s="94" t="s">
        <v>284</v>
      </c>
      <c r="C20" s="75">
        <v>0.05</v>
      </c>
    </row>
    <row r="21" spans="1:3" ht="14.25" customHeight="1" x14ac:dyDescent="0.2">
      <c r="A21" s="59" t="s">
        <v>4</v>
      </c>
      <c r="B21" s="94">
        <v>0.14000000000000001</v>
      </c>
      <c r="C21" s="75">
        <v>0.01</v>
      </c>
    </row>
    <row r="22" spans="1:3" ht="14.25" customHeight="1" x14ac:dyDescent="0.2">
      <c r="A22" s="59" t="s">
        <v>672</v>
      </c>
      <c r="B22" s="94">
        <v>0.14000000000000001</v>
      </c>
      <c r="C22" s="75">
        <v>0.01</v>
      </c>
    </row>
    <row r="23" spans="1:3" ht="14.25" customHeight="1" x14ac:dyDescent="0.2">
      <c r="A23" s="59" t="s">
        <v>673</v>
      </c>
      <c r="B23" s="94">
        <v>0.14000000000000001</v>
      </c>
      <c r="C23" s="75">
        <v>0.01</v>
      </c>
    </row>
    <row r="24" spans="1:3" ht="14.25" customHeight="1" thickBot="1" x14ac:dyDescent="0.25">
      <c r="A24" s="188" t="s">
        <v>5</v>
      </c>
      <c r="B24" s="189">
        <v>0.1</v>
      </c>
      <c r="C24" s="190">
        <v>0.2</v>
      </c>
    </row>
    <row r="25" spans="1:3" ht="14.25" customHeight="1" thickBot="1" x14ac:dyDescent="0.25">
      <c r="A25" s="676" t="s">
        <v>481</v>
      </c>
      <c r="B25" s="676"/>
      <c r="C25" s="676"/>
    </row>
    <row r="26" spans="1:3" ht="14.25" customHeight="1" thickBot="1" x14ac:dyDescent="0.25">
      <c r="A26" s="682" t="s">
        <v>881</v>
      </c>
      <c r="B26" s="683"/>
      <c r="C26" s="684"/>
    </row>
    <row r="27" spans="1:3" ht="189.75" customHeight="1" thickBot="1" x14ac:dyDescent="0.25">
      <c r="A27" s="320" t="s">
        <v>861</v>
      </c>
      <c r="B27" s="807"/>
      <c r="C27" s="808"/>
    </row>
    <row r="28" spans="1:3" s="9" customFormat="1" ht="184.5" customHeight="1" thickBot="1" x14ac:dyDescent="0.25">
      <c r="A28" s="775" t="s">
        <v>856</v>
      </c>
      <c r="B28" s="776"/>
      <c r="C28" s="777"/>
    </row>
    <row r="29" spans="1:3" ht="84" customHeight="1" x14ac:dyDescent="0.2">
      <c r="A29" s="694" t="s">
        <v>859</v>
      </c>
      <c r="B29" s="695"/>
      <c r="C29" s="696"/>
    </row>
    <row r="30" spans="1:3" ht="291.75" customHeight="1" x14ac:dyDescent="0.2">
      <c r="A30" s="786" t="s">
        <v>860</v>
      </c>
      <c r="B30" s="787"/>
      <c r="C30" s="788"/>
    </row>
    <row r="31" spans="1:3" ht="402.75" customHeight="1" thickBot="1" x14ac:dyDescent="0.25">
      <c r="A31" s="691" t="s">
        <v>863</v>
      </c>
      <c r="B31" s="789"/>
      <c r="C31" s="790"/>
    </row>
    <row r="32" spans="1:3" ht="116.25" customHeight="1" thickBot="1" x14ac:dyDescent="0.25">
      <c r="A32" s="320" t="s">
        <v>858</v>
      </c>
      <c r="B32" s="807"/>
      <c r="C32" s="808"/>
    </row>
    <row r="33" spans="1:3" ht="77.25" customHeight="1" thickBot="1" x14ac:dyDescent="0.25">
      <c r="A33" s="320" t="s">
        <v>857</v>
      </c>
      <c r="B33" s="807"/>
      <c r="C33" s="808"/>
    </row>
    <row r="34" spans="1:3" x14ac:dyDescent="0.2">
      <c r="A34" s="724" t="s">
        <v>410</v>
      </c>
      <c r="B34" s="724"/>
      <c r="C34" s="724"/>
    </row>
    <row r="35" spans="1:3" ht="184.5" hidden="1" customHeight="1" x14ac:dyDescent="0.2"/>
  </sheetData>
  <sheetProtection algorithmName="SHA-512" hashValue="Ipk4wPbtmlkYFOqnE5jL6O6IKEy7dYDR5XpuocatWsk+TM3SFSyU9BZ4Q3r8xAD+c1PjJMLo08zeWkNr06h1Kg==" saltValue="QXMpt66b0YyH7T9eK2fJCQ==" spinCount="100000" sheet="1" objects="1" scenarios="1"/>
  <mergeCells count="19">
    <mergeCell ref="A27:C27"/>
    <mergeCell ref="A28:C28"/>
    <mergeCell ref="A26:C26"/>
    <mergeCell ref="A17:C17"/>
    <mergeCell ref="A1:C1"/>
    <mergeCell ref="A2:C2"/>
    <mergeCell ref="A3:C3"/>
    <mergeCell ref="A4:C4"/>
    <mergeCell ref="A5:C5"/>
    <mergeCell ref="A16:C16"/>
    <mergeCell ref="A11:C11"/>
    <mergeCell ref="A12:C12"/>
    <mergeCell ref="A25:C25"/>
    <mergeCell ref="A34:C34"/>
    <mergeCell ref="A33:C33"/>
    <mergeCell ref="A32:C32"/>
    <mergeCell ref="A31:C31"/>
    <mergeCell ref="A29:C29"/>
    <mergeCell ref="A30:C30"/>
  </mergeCells>
  <conditionalFormatting sqref="B19:C24">
    <cfRule type="cellIs" dxfId="5" priority="34" operator="lessThan">
      <formula>0.01</formula>
    </cfRule>
  </conditionalFormatting>
  <dataValidations count="4">
    <dataValidation type="decimal" operator="greaterThanOrEqual" allowBlank="1" showErrorMessage="1" errorTitle="Stack Height" error="Please enter a value equal or greater than 15" prompt="Release Height (ft) Yellow Cell" sqref="B14" xr:uid="{00000000-0002-0000-1100-000001000000}">
      <formula1>15</formula1>
    </dataValidation>
    <dataValidation type="list" allowBlank="1" showErrorMessage="1" errorTitle="Zone" error="Values allowed are: 13, 14, 15." prompt="Zone Yellow Cell" sqref="B8" xr:uid="{5FCCB879-04FB-41AE-9C26-8DF63F0439EE}">
      <formula1>Zones</formula1>
    </dataValidation>
    <dataValidation type="decimal" allowBlank="1" showErrorMessage="1" errorTitle="North (Meters)" error="Enter a value between 2854000 and 4059000 meters." prompt="North (Meters) Yellow Cell" sqref="B10" xr:uid="{223777B7-5926-4426-8B8E-39933D3B0267}">
      <formula1>2854000</formula1>
      <formula2>4059000</formula2>
    </dataValidation>
    <dataValidation type="decimal" allowBlank="1" showErrorMessage="1" errorTitle="East (Meters)" error="Enter a value between 205000 and 795000 meters." prompt="East (Meters) Yellow Cell" sqref="B9" xr:uid="{E2846B62-258A-4AA1-A521-CD0C33050D82}">
      <formula1>205000</formula1>
      <formula2>795000</formula2>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3" id="{A552440D-595E-4C22-9B1E-259E748D0BCB}">
            <xm:f>'PI-1-SCT'!$G$91="no"</xm:f>
            <x14:dxf>
              <numFmt numFmtId="168" formatCode=";;;"/>
              <fill>
                <patternFill>
                  <bgColor theme="0" tint="-0.499984740745262"/>
                </patternFill>
              </fill>
            </x14:dxf>
          </x14:cfRule>
          <xm:sqref>A1:C51</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C4DB2D-DE4E-47EA-A1C7-4B9D3AA5F2FB}">
  <sheetPr codeName="Sheet1">
    <tabColor rgb="FFFFFFCC"/>
    <pageSetUpPr fitToPage="1"/>
  </sheetPr>
  <dimension ref="A1:XFB140"/>
  <sheetViews>
    <sheetView showGridLines="0" zoomScaleNormal="100" zoomScaleSheetLayoutView="112" workbookViewId="0">
      <selection sqref="A1:G1"/>
    </sheetView>
  </sheetViews>
  <sheetFormatPr defaultColWidth="0" defaultRowHeight="12.75" zeroHeight="1" x14ac:dyDescent="0.2"/>
  <cols>
    <col min="1" max="1" width="14.625" style="27" customWidth="1"/>
    <col min="2" max="2" width="16.375" style="27" customWidth="1"/>
    <col min="3" max="7" width="14.625" style="27" customWidth="1"/>
    <col min="8" max="8" width="2.625" style="21" customWidth="1"/>
    <col min="9" max="16382" width="0" style="21" hidden="1"/>
    <col min="16383" max="16384" width="9" style="21" hidden="1"/>
  </cols>
  <sheetData>
    <row r="1" spans="1:16382" ht="6" customHeight="1" thickBot="1" x14ac:dyDescent="0.25">
      <c r="A1" s="439" t="s">
        <v>339</v>
      </c>
      <c r="B1" s="439"/>
      <c r="C1" s="439"/>
      <c r="D1" s="439"/>
      <c r="E1" s="439"/>
      <c r="F1" s="439"/>
      <c r="G1" s="439"/>
    </row>
    <row r="2" spans="1:16382" ht="18.75" thickBot="1" x14ac:dyDescent="0.25">
      <c r="A2" s="440" t="s">
        <v>510</v>
      </c>
      <c r="B2" s="441"/>
      <c r="C2" s="441"/>
      <c r="D2" s="441"/>
      <c r="E2" s="441"/>
      <c r="F2" s="441"/>
      <c r="G2" s="442"/>
    </row>
    <row r="3" spans="1:16382" ht="64.5" customHeight="1" thickBot="1" x14ac:dyDescent="0.25">
      <c r="A3" s="443" t="s">
        <v>893</v>
      </c>
      <c r="B3" s="444"/>
      <c r="C3" s="444"/>
      <c r="D3" s="444"/>
      <c r="E3" s="444"/>
      <c r="F3" s="444"/>
      <c r="G3" s="445"/>
    </row>
    <row r="4" spans="1:16382" s="22" customFormat="1" ht="17.25" customHeight="1" thickBot="1" x14ac:dyDescent="0.25">
      <c r="A4" s="399" t="s">
        <v>360</v>
      </c>
      <c r="B4" s="399"/>
      <c r="C4" s="399"/>
      <c r="D4" s="399"/>
      <c r="E4" s="399"/>
      <c r="F4" s="399"/>
      <c r="G4" s="399"/>
    </row>
    <row r="5" spans="1:16382" s="23" customFormat="1" ht="15" customHeight="1" thickBot="1" x14ac:dyDescent="0.25">
      <c r="A5" s="400" t="s">
        <v>340</v>
      </c>
      <c r="B5" s="401"/>
      <c r="C5" s="401"/>
      <c r="D5" s="401"/>
      <c r="E5" s="401"/>
      <c r="F5" s="401"/>
      <c r="G5" s="402"/>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21"/>
      <c r="DN5" s="21"/>
      <c r="DO5" s="21"/>
      <c r="DP5" s="21"/>
      <c r="DQ5" s="21"/>
      <c r="DR5" s="21"/>
      <c r="DS5" s="21"/>
      <c r="DT5" s="21"/>
      <c r="DU5" s="21"/>
      <c r="DV5" s="21"/>
      <c r="DW5" s="21"/>
      <c r="DX5" s="21"/>
      <c r="DY5" s="21"/>
      <c r="DZ5" s="21"/>
      <c r="EA5" s="21"/>
      <c r="EB5" s="21"/>
      <c r="EC5" s="21"/>
      <c r="ED5" s="21"/>
      <c r="EE5" s="21"/>
      <c r="EF5" s="21"/>
      <c r="EG5" s="21"/>
      <c r="EH5" s="21"/>
      <c r="EI5" s="21"/>
      <c r="EJ5" s="21"/>
      <c r="EK5" s="21"/>
      <c r="EL5" s="21"/>
      <c r="EM5" s="21"/>
      <c r="EN5" s="21"/>
      <c r="EO5" s="21"/>
      <c r="EP5" s="21"/>
      <c r="EQ5" s="21"/>
      <c r="ER5" s="21"/>
      <c r="ES5" s="21"/>
      <c r="ET5" s="21"/>
      <c r="EU5" s="21"/>
      <c r="EV5" s="21"/>
      <c r="EW5" s="21"/>
      <c r="EX5" s="21"/>
      <c r="EY5" s="21"/>
      <c r="EZ5" s="21"/>
      <c r="FA5" s="21"/>
      <c r="FB5" s="21"/>
      <c r="FC5" s="21"/>
      <c r="FD5" s="21"/>
      <c r="FE5" s="21"/>
      <c r="FF5" s="21"/>
      <c r="FG5" s="21"/>
      <c r="FH5" s="21"/>
      <c r="FI5" s="21"/>
      <c r="FJ5" s="21"/>
      <c r="FK5" s="21"/>
      <c r="FL5" s="21"/>
      <c r="FM5" s="21"/>
      <c r="FN5" s="21"/>
      <c r="FO5" s="21"/>
      <c r="FP5" s="21"/>
      <c r="FQ5" s="21"/>
      <c r="FR5" s="21"/>
      <c r="FS5" s="21"/>
      <c r="FT5" s="21"/>
      <c r="FU5" s="21"/>
      <c r="FV5" s="21"/>
      <c r="FW5" s="21"/>
      <c r="FX5" s="21"/>
      <c r="FY5" s="21"/>
      <c r="FZ5" s="21"/>
      <c r="GA5" s="21"/>
      <c r="GB5" s="21"/>
      <c r="GC5" s="21"/>
      <c r="GD5" s="21"/>
      <c r="GE5" s="21"/>
      <c r="GF5" s="21"/>
      <c r="GG5" s="21"/>
      <c r="GH5" s="21"/>
      <c r="GI5" s="21"/>
      <c r="GJ5" s="21"/>
      <c r="GK5" s="21"/>
      <c r="GL5" s="21"/>
      <c r="GM5" s="21"/>
      <c r="GN5" s="21"/>
      <c r="GO5" s="21"/>
      <c r="GP5" s="21"/>
      <c r="GQ5" s="21"/>
      <c r="GR5" s="21"/>
      <c r="GS5" s="21"/>
      <c r="GT5" s="21"/>
      <c r="GU5" s="21"/>
      <c r="GV5" s="21"/>
      <c r="GW5" s="21"/>
      <c r="GX5" s="21"/>
      <c r="GY5" s="21"/>
      <c r="GZ5" s="21"/>
      <c r="HA5" s="21"/>
      <c r="HB5" s="21"/>
      <c r="HC5" s="21"/>
      <c r="HD5" s="21"/>
      <c r="HE5" s="21"/>
      <c r="HF5" s="21"/>
      <c r="HG5" s="21"/>
      <c r="HH5" s="21"/>
      <c r="HI5" s="21"/>
      <c r="HJ5" s="21"/>
      <c r="HK5" s="21"/>
      <c r="HL5" s="21"/>
      <c r="HM5" s="21"/>
      <c r="HN5" s="21"/>
      <c r="HO5" s="21"/>
      <c r="HP5" s="21"/>
      <c r="HQ5" s="21"/>
      <c r="HR5" s="21"/>
      <c r="HS5" s="21"/>
      <c r="HT5" s="21"/>
      <c r="HU5" s="21"/>
      <c r="HV5" s="21"/>
      <c r="HW5" s="21"/>
      <c r="HX5" s="21"/>
      <c r="HY5" s="21"/>
      <c r="HZ5" s="21"/>
      <c r="IA5" s="21"/>
      <c r="IB5" s="21"/>
      <c r="IC5" s="21"/>
      <c r="ID5" s="21"/>
      <c r="IE5" s="21"/>
      <c r="IF5" s="21"/>
      <c r="IG5" s="21"/>
      <c r="IH5" s="21"/>
      <c r="II5" s="21"/>
      <c r="IJ5" s="21"/>
      <c r="IK5" s="21"/>
      <c r="IL5" s="21"/>
      <c r="IM5" s="21"/>
      <c r="IN5" s="21"/>
      <c r="IO5" s="21"/>
      <c r="IP5" s="21"/>
      <c r="IQ5" s="21"/>
      <c r="IR5" s="21"/>
      <c r="IS5" s="21"/>
      <c r="IT5" s="21"/>
      <c r="IU5" s="21"/>
      <c r="IV5" s="21"/>
      <c r="IW5" s="21"/>
      <c r="IX5" s="21"/>
      <c r="IY5" s="21"/>
      <c r="IZ5" s="21"/>
      <c r="JA5" s="21"/>
      <c r="JB5" s="21"/>
      <c r="JC5" s="21"/>
      <c r="JD5" s="21"/>
      <c r="JE5" s="21"/>
      <c r="JF5" s="21"/>
      <c r="JG5" s="21"/>
      <c r="JH5" s="21"/>
      <c r="JI5" s="21"/>
      <c r="JJ5" s="21"/>
      <c r="JK5" s="21"/>
      <c r="JL5" s="21"/>
      <c r="JM5" s="21"/>
      <c r="JN5" s="21"/>
      <c r="JO5" s="21"/>
      <c r="JP5" s="21"/>
      <c r="JQ5" s="21"/>
      <c r="JR5" s="21"/>
      <c r="JS5" s="21"/>
      <c r="JT5" s="21"/>
      <c r="JU5" s="21"/>
      <c r="JV5" s="21"/>
      <c r="JW5" s="21"/>
      <c r="JX5" s="21"/>
      <c r="JY5" s="21"/>
      <c r="JZ5" s="21"/>
      <c r="KA5" s="21"/>
      <c r="KB5" s="21"/>
      <c r="KC5" s="21"/>
      <c r="KD5" s="21"/>
      <c r="KE5" s="21"/>
      <c r="KF5" s="21"/>
      <c r="KG5" s="21"/>
      <c r="KH5" s="21"/>
      <c r="KI5" s="21"/>
      <c r="KJ5" s="21"/>
      <c r="KK5" s="21"/>
      <c r="KL5" s="21"/>
      <c r="KM5" s="21"/>
      <c r="KN5" s="21"/>
      <c r="KO5" s="21"/>
      <c r="KP5" s="21"/>
      <c r="KQ5" s="21"/>
      <c r="KR5" s="21"/>
      <c r="KS5" s="21"/>
      <c r="KT5" s="21"/>
      <c r="KU5" s="21"/>
      <c r="KV5" s="21"/>
      <c r="KW5" s="21"/>
      <c r="KX5" s="21"/>
      <c r="KY5" s="21"/>
      <c r="KZ5" s="21"/>
      <c r="LA5" s="21"/>
      <c r="LB5" s="21"/>
      <c r="LC5" s="21"/>
      <c r="LD5" s="21"/>
      <c r="LE5" s="21"/>
      <c r="LF5" s="21"/>
      <c r="LG5" s="21"/>
      <c r="LH5" s="21"/>
      <c r="LI5" s="21"/>
      <c r="LJ5" s="21"/>
      <c r="LK5" s="21"/>
      <c r="LL5" s="21"/>
      <c r="LM5" s="21"/>
      <c r="LN5" s="21"/>
      <c r="LO5" s="21"/>
      <c r="LP5" s="21"/>
      <c r="LQ5" s="21"/>
      <c r="LR5" s="21"/>
      <c r="LS5" s="21"/>
      <c r="LT5" s="21"/>
      <c r="LU5" s="21"/>
      <c r="LV5" s="21"/>
      <c r="LW5" s="21"/>
      <c r="LX5" s="21"/>
      <c r="LY5" s="21"/>
      <c r="LZ5" s="21"/>
      <c r="MA5" s="21"/>
      <c r="MB5" s="21"/>
      <c r="MC5" s="21"/>
      <c r="MD5" s="21"/>
      <c r="ME5" s="21"/>
      <c r="MF5" s="21"/>
      <c r="MG5" s="21"/>
      <c r="MH5" s="21"/>
      <c r="MI5" s="21"/>
      <c r="MJ5" s="21"/>
      <c r="MK5" s="21"/>
      <c r="ML5" s="21"/>
      <c r="MM5" s="21"/>
      <c r="MN5" s="21"/>
      <c r="MO5" s="21"/>
      <c r="MP5" s="21"/>
      <c r="MQ5" s="21"/>
      <c r="MR5" s="21"/>
      <c r="MS5" s="21"/>
      <c r="MT5" s="21"/>
      <c r="MU5" s="21"/>
      <c r="MV5" s="21"/>
      <c r="MW5" s="21"/>
      <c r="MX5" s="21"/>
      <c r="MY5" s="21"/>
      <c r="MZ5" s="21"/>
      <c r="NA5" s="21"/>
      <c r="NB5" s="21"/>
      <c r="NC5" s="21"/>
      <c r="ND5" s="21"/>
      <c r="NE5" s="21"/>
      <c r="NF5" s="21"/>
      <c r="NG5" s="21"/>
      <c r="NH5" s="21"/>
      <c r="NI5" s="21"/>
      <c r="NJ5" s="21"/>
      <c r="NK5" s="21"/>
      <c r="NL5" s="21"/>
      <c r="NM5" s="21"/>
      <c r="NN5" s="21"/>
      <c r="NO5" s="21"/>
      <c r="NP5" s="21"/>
      <c r="NQ5" s="21"/>
      <c r="NR5" s="21"/>
      <c r="NS5" s="21"/>
      <c r="NT5" s="21"/>
      <c r="NU5" s="21"/>
      <c r="NV5" s="21"/>
      <c r="NW5" s="21"/>
      <c r="NX5" s="21"/>
      <c r="NY5" s="21"/>
      <c r="NZ5" s="21"/>
      <c r="OA5" s="21"/>
      <c r="OB5" s="21"/>
      <c r="OC5" s="21"/>
      <c r="OD5" s="21"/>
      <c r="OE5" s="21"/>
      <c r="OF5" s="21"/>
      <c r="OG5" s="21"/>
      <c r="OH5" s="21"/>
      <c r="OI5" s="21"/>
      <c r="OJ5" s="21"/>
      <c r="OK5" s="21"/>
      <c r="OL5" s="21"/>
      <c r="OM5" s="21"/>
      <c r="ON5" s="21"/>
      <c r="OO5" s="21"/>
      <c r="OP5" s="21"/>
      <c r="OQ5" s="21"/>
      <c r="OR5" s="21"/>
      <c r="OS5" s="21"/>
      <c r="OT5" s="21"/>
      <c r="OU5" s="21"/>
      <c r="OV5" s="21"/>
      <c r="OW5" s="21"/>
      <c r="OX5" s="21"/>
      <c r="OY5" s="21"/>
      <c r="OZ5" s="21"/>
      <c r="PA5" s="21"/>
      <c r="PB5" s="21"/>
      <c r="PC5" s="21"/>
      <c r="PD5" s="21"/>
      <c r="PE5" s="21"/>
      <c r="PF5" s="21"/>
      <c r="PG5" s="21"/>
      <c r="PH5" s="21"/>
      <c r="PI5" s="21"/>
      <c r="PJ5" s="21"/>
      <c r="PK5" s="21"/>
      <c r="PL5" s="21"/>
      <c r="PM5" s="21"/>
      <c r="PN5" s="21"/>
      <c r="PO5" s="21"/>
      <c r="PP5" s="21"/>
      <c r="PQ5" s="21"/>
      <c r="PR5" s="21"/>
      <c r="PS5" s="21"/>
      <c r="PT5" s="21"/>
      <c r="PU5" s="21"/>
      <c r="PV5" s="21"/>
      <c r="PW5" s="21"/>
      <c r="PX5" s="21"/>
      <c r="PY5" s="21"/>
      <c r="PZ5" s="21"/>
      <c r="QA5" s="21"/>
      <c r="QB5" s="21"/>
      <c r="QC5" s="21"/>
      <c r="QD5" s="21"/>
      <c r="QE5" s="21"/>
      <c r="QF5" s="21"/>
      <c r="QG5" s="21"/>
      <c r="QH5" s="21"/>
      <c r="QI5" s="21"/>
      <c r="QJ5" s="21"/>
      <c r="QK5" s="21"/>
      <c r="QL5" s="21"/>
      <c r="QM5" s="21"/>
      <c r="QN5" s="21"/>
      <c r="QO5" s="21"/>
      <c r="QP5" s="21"/>
      <c r="QQ5" s="21"/>
      <c r="QR5" s="21"/>
      <c r="QS5" s="21"/>
      <c r="QT5" s="21"/>
      <c r="QU5" s="21"/>
      <c r="QV5" s="21"/>
      <c r="QW5" s="21"/>
      <c r="QX5" s="21"/>
      <c r="QY5" s="21"/>
      <c r="QZ5" s="21"/>
      <c r="RA5" s="21"/>
      <c r="RB5" s="21"/>
      <c r="RC5" s="21"/>
      <c r="RD5" s="21"/>
      <c r="RE5" s="21"/>
      <c r="RF5" s="21"/>
      <c r="RG5" s="21"/>
      <c r="RH5" s="21"/>
      <c r="RI5" s="21"/>
      <c r="RJ5" s="21"/>
      <c r="RK5" s="21"/>
      <c r="RL5" s="21"/>
      <c r="RM5" s="21"/>
      <c r="RN5" s="21"/>
      <c r="RO5" s="21"/>
      <c r="RP5" s="21"/>
      <c r="RQ5" s="21"/>
      <c r="RR5" s="21"/>
      <c r="RS5" s="21"/>
      <c r="RT5" s="21"/>
      <c r="RU5" s="21"/>
      <c r="RV5" s="21"/>
      <c r="RW5" s="21"/>
      <c r="RX5" s="21"/>
      <c r="RY5" s="21"/>
      <c r="RZ5" s="21"/>
      <c r="SA5" s="21"/>
      <c r="SB5" s="21"/>
      <c r="SC5" s="21"/>
      <c r="SD5" s="21"/>
      <c r="SE5" s="21"/>
      <c r="SF5" s="21"/>
      <c r="SG5" s="21"/>
      <c r="SH5" s="21"/>
      <c r="SI5" s="21"/>
      <c r="SJ5" s="21"/>
      <c r="SK5" s="21"/>
      <c r="SL5" s="21"/>
      <c r="SM5" s="21"/>
      <c r="SN5" s="21"/>
      <c r="SO5" s="21"/>
      <c r="SP5" s="21"/>
      <c r="SQ5" s="21"/>
      <c r="SR5" s="21"/>
      <c r="SS5" s="21"/>
      <c r="ST5" s="21"/>
      <c r="SU5" s="21"/>
      <c r="SV5" s="21"/>
      <c r="SW5" s="21"/>
      <c r="SX5" s="21"/>
      <c r="SY5" s="21"/>
      <c r="SZ5" s="21"/>
      <c r="TA5" s="21"/>
      <c r="TB5" s="21"/>
      <c r="TC5" s="21"/>
      <c r="TD5" s="21"/>
      <c r="TE5" s="21"/>
      <c r="TF5" s="21"/>
      <c r="TG5" s="21"/>
      <c r="TH5" s="21"/>
      <c r="TI5" s="21"/>
      <c r="TJ5" s="21"/>
      <c r="TK5" s="21"/>
      <c r="TL5" s="21"/>
      <c r="TM5" s="21"/>
      <c r="TN5" s="21"/>
      <c r="TO5" s="21"/>
      <c r="TP5" s="21"/>
      <c r="TQ5" s="21"/>
      <c r="TR5" s="21"/>
      <c r="TS5" s="21"/>
      <c r="TT5" s="21"/>
      <c r="TU5" s="21"/>
      <c r="TV5" s="21"/>
      <c r="TW5" s="21"/>
      <c r="TX5" s="21"/>
      <c r="TY5" s="21"/>
      <c r="TZ5" s="21"/>
      <c r="UA5" s="21"/>
      <c r="UB5" s="21"/>
      <c r="UC5" s="21"/>
      <c r="UD5" s="21"/>
      <c r="UE5" s="21"/>
      <c r="UF5" s="21"/>
      <c r="UG5" s="21"/>
      <c r="UH5" s="21"/>
      <c r="UI5" s="21"/>
      <c r="UJ5" s="21"/>
      <c r="UK5" s="21"/>
      <c r="UL5" s="21"/>
      <c r="UM5" s="21"/>
      <c r="UN5" s="21"/>
      <c r="UO5" s="21"/>
      <c r="UP5" s="21"/>
      <c r="UQ5" s="21"/>
      <c r="UR5" s="21"/>
      <c r="US5" s="21"/>
      <c r="UT5" s="21"/>
      <c r="UU5" s="21"/>
      <c r="UV5" s="21"/>
      <c r="UW5" s="21"/>
      <c r="UX5" s="21"/>
      <c r="UY5" s="21"/>
      <c r="UZ5" s="21"/>
      <c r="VA5" s="21"/>
      <c r="VB5" s="21"/>
      <c r="VC5" s="21"/>
      <c r="VD5" s="21"/>
      <c r="VE5" s="21"/>
      <c r="VF5" s="21"/>
      <c r="VG5" s="21"/>
      <c r="VH5" s="21"/>
      <c r="VI5" s="21"/>
      <c r="VJ5" s="21"/>
      <c r="VK5" s="21"/>
      <c r="VL5" s="21"/>
      <c r="VM5" s="21"/>
      <c r="VN5" s="21"/>
      <c r="VO5" s="21"/>
      <c r="VP5" s="21"/>
      <c r="VQ5" s="21"/>
      <c r="VR5" s="21"/>
      <c r="VS5" s="21"/>
      <c r="VT5" s="21"/>
      <c r="VU5" s="21"/>
      <c r="VV5" s="21"/>
      <c r="VW5" s="21"/>
      <c r="VX5" s="21"/>
      <c r="VY5" s="21"/>
      <c r="VZ5" s="21"/>
      <c r="WA5" s="21"/>
      <c r="WB5" s="21"/>
      <c r="WC5" s="21"/>
      <c r="WD5" s="21"/>
      <c r="WE5" s="21"/>
      <c r="WF5" s="21"/>
      <c r="WG5" s="21"/>
      <c r="WH5" s="21"/>
      <c r="WI5" s="21"/>
      <c r="WJ5" s="21"/>
      <c r="WK5" s="21"/>
      <c r="WL5" s="21"/>
      <c r="WM5" s="21"/>
      <c r="WN5" s="21"/>
      <c r="WO5" s="21"/>
      <c r="WP5" s="21"/>
      <c r="WQ5" s="21"/>
      <c r="WR5" s="21"/>
      <c r="WS5" s="21"/>
      <c r="WT5" s="21"/>
      <c r="WU5" s="21"/>
      <c r="WV5" s="21"/>
      <c r="WW5" s="21"/>
      <c r="WX5" s="21"/>
      <c r="WY5" s="21"/>
      <c r="WZ5" s="21"/>
      <c r="XA5" s="21"/>
      <c r="XB5" s="21"/>
      <c r="XC5" s="21"/>
      <c r="XD5" s="21"/>
      <c r="XE5" s="21"/>
      <c r="XF5" s="21"/>
      <c r="XG5" s="21"/>
      <c r="XH5" s="21"/>
      <c r="XI5" s="21"/>
      <c r="XJ5" s="21"/>
      <c r="XK5" s="21"/>
      <c r="XL5" s="21"/>
      <c r="XM5" s="21"/>
      <c r="XN5" s="21"/>
      <c r="XO5" s="21"/>
      <c r="XP5" s="21"/>
      <c r="XQ5" s="21"/>
      <c r="XR5" s="21"/>
      <c r="XS5" s="21"/>
      <c r="XT5" s="21"/>
      <c r="XU5" s="21"/>
      <c r="XV5" s="21"/>
      <c r="XW5" s="21"/>
      <c r="XX5" s="21"/>
      <c r="XY5" s="21"/>
      <c r="XZ5" s="21"/>
      <c r="YA5" s="21"/>
      <c r="YB5" s="21"/>
      <c r="YC5" s="21"/>
      <c r="YD5" s="21"/>
      <c r="YE5" s="21"/>
      <c r="YF5" s="21"/>
      <c r="YG5" s="21"/>
      <c r="YH5" s="21"/>
      <c r="YI5" s="21"/>
      <c r="YJ5" s="21"/>
      <c r="YK5" s="21"/>
      <c r="YL5" s="21"/>
      <c r="YM5" s="21"/>
      <c r="YN5" s="21"/>
      <c r="YO5" s="21"/>
      <c r="YP5" s="21"/>
      <c r="YQ5" s="21"/>
      <c r="YR5" s="21"/>
      <c r="YS5" s="21"/>
      <c r="YT5" s="21"/>
      <c r="YU5" s="21"/>
      <c r="YV5" s="21"/>
      <c r="YW5" s="21"/>
      <c r="YX5" s="21"/>
      <c r="YY5" s="21"/>
      <c r="YZ5" s="21"/>
      <c r="ZA5" s="21"/>
      <c r="ZB5" s="21"/>
      <c r="ZC5" s="21"/>
      <c r="ZD5" s="21"/>
      <c r="ZE5" s="21"/>
      <c r="ZF5" s="21"/>
      <c r="ZG5" s="21"/>
      <c r="ZH5" s="21"/>
      <c r="ZI5" s="21"/>
      <c r="ZJ5" s="21"/>
      <c r="ZK5" s="21"/>
      <c r="ZL5" s="21"/>
      <c r="ZM5" s="21"/>
      <c r="ZN5" s="21"/>
      <c r="ZO5" s="21"/>
      <c r="ZP5" s="21"/>
      <c r="ZQ5" s="21"/>
      <c r="ZR5" s="21"/>
      <c r="ZS5" s="21"/>
      <c r="ZT5" s="21"/>
      <c r="ZU5" s="21"/>
      <c r="ZV5" s="21"/>
      <c r="ZW5" s="21"/>
      <c r="ZX5" s="21"/>
      <c r="ZY5" s="21"/>
      <c r="ZZ5" s="21"/>
      <c r="AAA5" s="21"/>
      <c r="AAB5" s="21"/>
      <c r="AAC5" s="21"/>
      <c r="AAD5" s="21"/>
      <c r="AAE5" s="21"/>
      <c r="AAF5" s="21"/>
      <c r="AAG5" s="21"/>
      <c r="AAH5" s="21"/>
      <c r="AAI5" s="21"/>
      <c r="AAJ5" s="21"/>
      <c r="AAK5" s="21"/>
      <c r="AAL5" s="21"/>
      <c r="AAM5" s="21"/>
      <c r="AAN5" s="21"/>
      <c r="AAO5" s="21"/>
      <c r="AAP5" s="21"/>
      <c r="AAQ5" s="21"/>
      <c r="AAR5" s="21"/>
      <c r="AAS5" s="21"/>
      <c r="AAT5" s="21"/>
      <c r="AAU5" s="21"/>
      <c r="AAV5" s="21"/>
      <c r="AAW5" s="21"/>
      <c r="AAX5" s="21"/>
      <c r="AAY5" s="21"/>
      <c r="AAZ5" s="21"/>
      <c r="ABA5" s="21"/>
      <c r="ABB5" s="21"/>
      <c r="ABC5" s="21"/>
      <c r="ABD5" s="21"/>
      <c r="ABE5" s="21"/>
      <c r="ABF5" s="21"/>
      <c r="ABG5" s="21"/>
      <c r="ABH5" s="21"/>
      <c r="ABI5" s="21"/>
      <c r="ABJ5" s="21"/>
      <c r="ABK5" s="21"/>
      <c r="ABL5" s="21"/>
      <c r="ABM5" s="21"/>
      <c r="ABN5" s="21"/>
      <c r="ABO5" s="21"/>
      <c r="ABP5" s="21"/>
      <c r="ABQ5" s="21"/>
      <c r="ABR5" s="21"/>
      <c r="ABS5" s="21"/>
      <c r="ABT5" s="21"/>
      <c r="ABU5" s="21"/>
      <c r="ABV5" s="21"/>
      <c r="ABW5" s="21"/>
      <c r="ABX5" s="21"/>
      <c r="ABY5" s="21"/>
      <c r="ABZ5" s="21"/>
      <c r="ACA5" s="21"/>
      <c r="ACB5" s="21"/>
      <c r="ACC5" s="21"/>
      <c r="ACD5" s="21"/>
      <c r="ACE5" s="21"/>
      <c r="ACF5" s="21"/>
      <c r="ACG5" s="21"/>
      <c r="ACH5" s="21"/>
      <c r="ACI5" s="21"/>
      <c r="ACJ5" s="21"/>
      <c r="ACK5" s="21"/>
      <c r="ACL5" s="21"/>
      <c r="ACM5" s="21"/>
      <c r="ACN5" s="21"/>
      <c r="ACO5" s="21"/>
      <c r="ACP5" s="21"/>
      <c r="ACQ5" s="21"/>
      <c r="ACR5" s="21"/>
      <c r="ACS5" s="21"/>
      <c r="ACT5" s="21"/>
      <c r="ACU5" s="21"/>
      <c r="ACV5" s="21"/>
      <c r="ACW5" s="21"/>
      <c r="ACX5" s="21"/>
      <c r="ACY5" s="21"/>
      <c r="ACZ5" s="21"/>
      <c r="ADA5" s="21"/>
      <c r="ADB5" s="21"/>
      <c r="ADC5" s="21"/>
      <c r="ADD5" s="21"/>
      <c r="ADE5" s="21"/>
      <c r="ADF5" s="21"/>
      <c r="ADG5" s="21"/>
      <c r="ADH5" s="21"/>
      <c r="ADI5" s="21"/>
      <c r="ADJ5" s="21"/>
      <c r="ADK5" s="21"/>
      <c r="ADL5" s="21"/>
      <c r="ADM5" s="21"/>
      <c r="ADN5" s="21"/>
      <c r="ADO5" s="21"/>
      <c r="ADP5" s="21"/>
      <c r="ADQ5" s="21"/>
      <c r="ADR5" s="21"/>
      <c r="ADS5" s="21"/>
      <c r="ADT5" s="21"/>
      <c r="ADU5" s="21"/>
      <c r="ADV5" s="21"/>
      <c r="ADW5" s="21"/>
      <c r="ADX5" s="21"/>
      <c r="ADY5" s="21"/>
      <c r="ADZ5" s="21"/>
      <c r="AEA5" s="21"/>
      <c r="AEB5" s="21"/>
      <c r="AEC5" s="21"/>
      <c r="AED5" s="21"/>
      <c r="AEE5" s="21"/>
      <c r="AEF5" s="21"/>
      <c r="AEG5" s="21"/>
      <c r="AEH5" s="21"/>
      <c r="AEI5" s="21"/>
      <c r="AEJ5" s="21"/>
      <c r="AEK5" s="21"/>
      <c r="AEL5" s="21"/>
      <c r="AEM5" s="21"/>
      <c r="AEN5" s="21"/>
      <c r="AEO5" s="21"/>
      <c r="AEP5" s="21"/>
      <c r="AEQ5" s="21"/>
      <c r="AER5" s="21"/>
      <c r="AES5" s="21"/>
      <c r="AET5" s="21"/>
      <c r="AEU5" s="21"/>
      <c r="AEV5" s="21"/>
      <c r="AEW5" s="21"/>
      <c r="AEX5" s="21"/>
      <c r="AEY5" s="21"/>
      <c r="AEZ5" s="21"/>
      <c r="AFA5" s="21"/>
      <c r="AFB5" s="21"/>
      <c r="AFC5" s="21"/>
      <c r="AFD5" s="21"/>
      <c r="AFE5" s="21"/>
      <c r="AFF5" s="21"/>
      <c r="AFG5" s="21"/>
      <c r="AFH5" s="21"/>
      <c r="AFI5" s="21"/>
      <c r="AFJ5" s="21"/>
      <c r="AFK5" s="21"/>
      <c r="AFL5" s="21"/>
      <c r="AFM5" s="21"/>
      <c r="AFN5" s="21"/>
      <c r="AFO5" s="21"/>
      <c r="AFP5" s="21"/>
      <c r="AFQ5" s="21"/>
      <c r="AFR5" s="21"/>
      <c r="AFS5" s="21"/>
      <c r="AFT5" s="21"/>
      <c r="AFU5" s="21"/>
      <c r="AFV5" s="21"/>
      <c r="AFW5" s="21"/>
      <c r="AFX5" s="21"/>
      <c r="AFY5" s="21"/>
      <c r="AFZ5" s="21"/>
      <c r="AGA5" s="21"/>
      <c r="AGB5" s="21"/>
      <c r="AGC5" s="21"/>
      <c r="AGD5" s="21"/>
      <c r="AGE5" s="21"/>
      <c r="AGF5" s="21"/>
      <c r="AGG5" s="21"/>
      <c r="AGH5" s="21"/>
      <c r="AGI5" s="21"/>
      <c r="AGJ5" s="21"/>
      <c r="AGK5" s="21"/>
      <c r="AGL5" s="21"/>
      <c r="AGM5" s="21"/>
      <c r="AGN5" s="21"/>
      <c r="AGO5" s="21"/>
      <c r="AGP5" s="21"/>
      <c r="AGQ5" s="21"/>
      <c r="AGR5" s="21"/>
      <c r="AGS5" s="21"/>
      <c r="AGT5" s="21"/>
      <c r="AGU5" s="21"/>
      <c r="AGV5" s="21"/>
      <c r="AGW5" s="21"/>
      <c r="AGX5" s="21"/>
      <c r="AGY5" s="21"/>
      <c r="AGZ5" s="21"/>
      <c r="AHA5" s="21"/>
      <c r="AHB5" s="21"/>
      <c r="AHC5" s="21"/>
      <c r="AHD5" s="21"/>
      <c r="AHE5" s="21"/>
      <c r="AHF5" s="21"/>
      <c r="AHG5" s="21"/>
      <c r="AHH5" s="21"/>
      <c r="AHI5" s="21"/>
      <c r="AHJ5" s="21"/>
      <c r="AHK5" s="21"/>
      <c r="AHL5" s="21"/>
      <c r="AHM5" s="21"/>
      <c r="AHN5" s="21"/>
      <c r="AHO5" s="21"/>
      <c r="AHP5" s="21"/>
      <c r="AHQ5" s="21"/>
      <c r="AHR5" s="21"/>
      <c r="AHS5" s="21"/>
      <c r="AHT5" s="21"/>
      <c r="AHU5" s="21"/>
      <c r="AHV5" s="21"/>
      <c r="AHW5" s="21"/>
      <c r="AHX5" s="21"/>
      <c r="AHY5" s="21"/>
      <c r="AHZ5" s="21"/>
      <c r="AIA5" s="21"/>
      <c r="AIB5" s="21"/>
      <c r="AIC5" s="21"/>
      <c r="AID5" s="21"/>
      <c r="AIE5" s="21"/>
      <c r="AIF5" s="21"/>
      <c r="AIG5" s="21"/>
      <c r="AIH5" s="21"/>
      <c r="AII5" s="21"/>
      <c r="AIJ5" s="21"/>
      <c r="AIK5" s="21"/>
      <c r="AIL5" s="21"/>
      <c r="AIM5" s="21"/>
      <c r="AIN5" s="21"/>
      <c r="AIO5" s="21"/>
      <c r="AIP5" s="21"/>
      <c r="AIQ5" s="21"/>
      <c r="AIR5" s="21"/>
      <c r="AIS5" s="21"/>
      <c r="AIT5" s="21"/>
      <c r="AIU5" s="21"/>
      <c r="AIV5" s="21"/>
      <c r="AIW5" s="21"/>
      <c r="AIX5" s="21"/>
      <c r="AIY5" s="21"/>
      <c r="AIZ5" s="21"/>
      <c r="AJA5" s="21"/>
      <c r="AJB5" s="21"/>
      <c r="AJC5" s="21"/>
      <c r="AJD5" s="21"/>
      <c r="AJE5" s="21"/>
      <c r="AJF5" s="21"/>
      <c r="AJG5" s="21"/>
      <c r="AJH5" s="21"/>
      <c r="AJI5" s="21"/>
      <c r="AJJ5" s="21"/>
      <c r="AJK5" s="21"/>
      <c r="AJL5" s="21"/>
      <c r="AJM5" s="21"/>
      <c r="AJN5" s="21"/>
      <c r="AJO5" s="21"/>
      <c r="AJP5" s="21"/>
      <c r="AJQ5" s="21"/>
      <c r="AJR5" s="21"/>
      <c r="AJS5" s="21"/>
      <c r="AJT5" s="21"/>
      <c r="AJU5" s="21"/>
      <c r="AJV5" s="21"/>
      <c r="AJW5" s="21"/>
      <c r="AJX5" s="21"/>
      <c r="AJY5" s="21"/>
      <c r="AJZ5" s="21"/>
      <c r="AKA5" s="21"/>
      <c r="AKB5" s="21"/>
      <c r="AKC5" s="21"/>
      <c r="AKD5" s="21"/>
      <c r="AKE5" s="21"/>
      <c r="AKF5" s="21"/>
      <c r="AKG5" s="21"/>
      <c r="AKH5" s="21"/>
      <c r="AKI5" s="21"/>
      <c r="AKJ5" s="21"/>
      <c r="AKK5" s="21"/>
      <c r="AKL5" s="21"/>
      <c r="AKM5" s="21"/>
      <c r="AKN5" s="21"/>
      <c r="AKO5" s="21"/>
      <c r="AKP5" s="21"/>
      <c r="AKQ5" s="21"/>
      <c r="AKR5" s="21"/>
      <c r="AKS5" s="21"/>
      <c r="AKT5" s="21"/>
      <c r="AKU5" s="21"/>
      <c r="AKV5" s="21"/>
      <c r="AKW5" s="21"/>
      <c r="AKX5" s="21"/>
      <c r="AKY5" s="21"/>
      <c r="AKZ5" s="21"/>
      <c r="ALA5" s="21"/>
      <c r="ALB5" s="21"/>
      <c r="ALC5" s="21"/>
      <c r="ALD5" s="21"/>
      <c r="ALE5" s="21"/>
      <c r="ALF5" s="21"/>
      <c r="ALG5" s="21"/>
      <c r="ALH5" s="21"/>
      <c r="ALI5" s="21"/>
      <c r="ALJ5" s="21"/>
      <c r="ALK5" s="21"/>
      <c r="ALL5" s="21"/>
      <c r="ALM5" s="21"/>
      <c r="ALN5" s="21"/>
      <c r="ALO5" s="21"/>
      <c r="ALP5" s="21"/>
      <c r="ALQ5" s="21"/>
      <c r="ALR5" s="21"/>
      <c r="ALS5" s="21"/>
      <c r="ALT5" s="21"/>
      <c r="ALU5" s="21"/>
      <c r="ALV5" s="21"/>
      <c r="ALW5" s="21"/>
      <c r="ALX5" s="21"/>
      <c r="ALY5" s="21"/>
      <c r="ALZ5" s="21"/>
      <c r="AMA5" s="21"/>
      <c r="AMB5" s="21"/>
      <c r="AMC5" s="21"/>
      <c r="AMD5" s="21"/>
      <c r="AME5" s="21"/>
      <c r="AMF5" s="21"/>
      <c r="AMG5" s="21"/>
      <c r="AMH5" s="21"/>
      <c r="AMI5" s="21"/>
      <c r="AMJ5" s="21"/>
      <c r="AMK5" s="21"/>
      <c r="AML5" s="21"/>
      <c r="AMM5" s="21"/>
      <c r="AMN5" s="21"/>
      <c r="AMO5" s="21"/>
      <c r="AMP5" s="21"/>
      <c r="AMQ5" s="21"/>
      <c r="AMR5" s="21"/>
      <c r="AMS5" s="21"/>
      <c r="AMT5" s="21"/>
      <c r="AMU5" s="21"/>
      <c r="AMV5" s="21"/>
      <c r="AMW5" s="21"/>
      <c r="AMX5" s="21"/>
      <c r="AMY5" s="21"/>
      <c r="AMZ5" s="21"/>
      <c r="ANA5" s="21"/>
      <c r="ANB5" s="21"/>
      <c r="ANC5" s="21"/>
      <c r="AND5" s="21"/>
      <c r="ANE5" s="21"/>
      <c r="ANF5" s="21"/>
      <c r="ANG5" s="21"/>
      <c r="ANH5" s="21"/>
      <c r="ANI5" s="21"/>
      <c r="ANJ5" s="21"/>
      <c r="ANK5" s="21"/>
      <c r="ANL5" s="21"/>
      <c r="ANM5" s="21"/>
      <c r="ANN5" s="21"/>
      <c r="ANO5" s="21"/>
      <c r="ANP5" s="21"/>
      <c r="ANQ5" s="21"/>
      <c r="ANR5" s="21"/>
      <c r="ANS5" s="21"/>
      <c r="ANT5" s="21"/>
      <c r="ANU5" s="21"/>
      <c r="ANV5" s="21"/>
      <c r="ANW5" s="21"/>
      <c r="ANX5" s="21"/>
      <c r="ANY5" s="21"/>
      <c r="ANZ5" s="21"/>
      <c r="AOA5" s="21"/>
      <c r="AOB5" s="21"/>
      <c r="AOC5" s="21"/>
      <c r="AOD5" s="21"/>
      <c r="AOE5" s="21"/>
      <c r="AOF5" s="21"/>
      <c r="AOG5" s="21"/>
      <c r="AOH5" s="21"/>
      <c r="AOI5" s="21"/>
      <c r="AOJ5" s="21"/>
      <c r="AOK5" s="21"/>
      <c r="AOL5" s="21"/>
      <c r="AOM5" s="21"/>
      <c r="AON5" s="21"/>
      <c r="AOO5" s="21"/>
      <c r="AOP5" s="21"/>
      <c r="AOQ5" s="21"/>
      <c r="AOR5" s="21"/>
      <c r="AOS5" s="21"/>
      <c r="AOT5" s="21"/>
      <c r="AOU5" s="21"/>
      <c r="AOV5" s="21"/>
      <c r="AOW5" s="21"/>
      <c r="AOX5" s="21"/>
      <c r="AOY5" s="21"/>
      <c r="AOZ5" s="21"/>
      <c r="APA5" s="21"/>
      <c r="APB5" s="21"/>
      <c r="APC5" s="21"/>
      <c r="APD5" s="21"/>
      <c r="APE5" s="21"/>
      <c r="APF5" s="21"/>
      <c r="APG5" s="21"/>
      <c r="APH5" s="21"/>
      <c r="API5" s="21"/>
      <c r="APJ5" s="21"/>
      <c r="APK5" s="21"/>
      <c r="APL5" s="21"/>
      <c r="APM5" s="21"/>
      <c r="APN5" s="21"/>
      <c r="APO5" s="21"/>
      <c r="APP5" s="21"/>
      <c r="APQ5" s="21"/>
      <c r="APR5" s="21"/>
      <c r="APS5" s="21"/>
      <c r="APT5" s="21"/>
      <c r="APU5" s="21"/>
      <c r="APV5" s="21"/>
      <c r="APW5" s="21"/>
      <c r="APX5" s="21"/>
      <c r="APY5" s="21"/>
      <c r="APZ5" s="21"/>
      <c r="AQA5" s="21"/>
      <c r="AQB5" s="21"/>
      <c r="AQC5" s="21"/>
      <c r="AQD5" s="21"/>
      <c r="AQE5" s="21"/>
      <c r="AQF5" s="21"/>
      <c r="AQG5" s="21"/>
      <c r="AQH5" s="21"/>
      <c r="AQI5" s="21"/>
      <c r="AQJ5" s="21"/>
      <c r="AQK5" s="21"/>
      <c r="AQL5" s="21"/>
      <c r="AQM5" s="21"/>
      <c r="AQN5" s="21"/>
      <c r="AQO5" s="21"/>
      <c r="AQP5" s="21"/>
      <c r="AQQ5" s="21"/>
      <c r="AQR5" s="21"/>
      <c r="AQS5" s="21"/>
      <c r="AQT5" s="21"/>
      <c r="AQU5" s="21"/>
      <c r="AQV5" s="21"/>
      <c r="AQW5" s="21"/>
      <c r="AQX5" s="21"/>
      <c r="AQY5" s="21"/>
      <c r="AQZ5" s="21"/>
      <c r="ARA5" s="21"/>
      <c r="ARB5" s="21"/>
      <c r="ARC5" s="21"/>
      <c r="ARD5" s="21"/>
      <c r="ARE5" s="21"/>
      <c r="ARF5" s="21"/>
      <c r="ARG5" s="21"/>
      <c r="ARH5" s="21"/>
      <c r="ARI5" s="21"/>
      <c r="ARJ5" s="21"/>
      <c r="ARK5" s="21"/>
      <c r="ARL5" s="21"/>
      <c r="ARM5" s="21"/>
      <c r="ARN5" s="21"/>
      <c r="ARO5" s="21"/>
      <c r="ARP5" s="21"/>
      <c r="ARQ5" s="21"/>
      <c r="ARR5" s="21"/>
      <c r="ARS5" s="21"/>
      <c r="ART5" s="21"/>
      <c r="ARU5" s="21"/>
      <c r="ARV5" s="21"/>
      <c r="ARW5" s="21"/>
      <c r="ARX5" s="21"/>
      <c r="ARY5" s="21"/>
      <c r="ARZ5" s="21"/>
      <c r="ASA5" s="21"/>
      <c r="ASB5" s="21"/>
      <c r="ASC5" s="21"/>
      <c r="ASD5" s="21"/>
      <c r="ASE5" s="21"/>
      <c r="ASF5" s="21"/>
      <c r="ASG5" s="21"/>
      <c r="ASH5" s="21"/>
      <c r="ASI5" s="21"/>
      <c r="ASJ5" s="21"/>
      <c r="ASK5" s="21"/>
      <c r="ASL5" s="21"/>
      <c r="ASM5" s="21"/>
      <c r="ASN5" s="21"/>
      <c r="ASO5" s="21"/>
      <c r="ASP5" s="21"/>
      <c r="ASQ5" s="21"/>
      <c r="ASR5" s="21"/>
      <c r="ASS5" s="21"/>
      <c r="AST5" s="21"/>
      <c r="ASU5" s="21"/>
      <c r="ASV5" s="21"/>
      <c r="ASW5" s="21"/>
      <c r="ASX5" s="21"/>
      <c r="ASY5" s="21"/>
      <c r="ASZ5" s="21"/>
      <c r="ATA5" s="21"/>
      <c r="ATB5" s="21"/>
      <c r="ATC5" s="21"/>
      <c r="ATD5" s="21"/>
      <c r="ATE5" s="21"/>
      <c r="ATF5" s="21"/>
      <c r="ATG5" s="21"/>
      <c r="ATH5" s="21"/>
      <c r="ATI5" s="21"/>
      <c r="ATJ5" s="21"/>
      <c r="ATK5" s="21"/>
      <c r="ATL5" s="21"/>
      <c r="ATM5" s="21"/>
      <c r="ATN5" s="21"/>
      <c r="ATO5" s="21"/>
      <c r="ATP5" s="21"/>
      <c r="ATQ5" s="21"/>
      <c r="ATR5" s="21"/>
      <c r="ATS5" s="21"/>
      <c r="ATT5" s="21"/>
      <c r="ATU5" s="21"/>
      <c r="ATV5" s="21"/>
      <c r="ATW5" s="21"/>
      <c r="ATX5" s="21"/>
      <c r="ATY5" s="21"/>
      <c r="ATZ5" s="21"/>
      <c r="AUA5" s="21"/>
      <c r="AUB5" s="21"/>
      <c r="AUC5" s="21"/>
      <c r="AUD5" s="21"/>
      <c r="AUE5" s="21"/>
      <c r="AUF5" s="21"/>
      <c r="AUG5" s="21"/>
      <c r="AUH5" s="21"/>
      <c r="AUI5" s="21"/>
      <c r="AUJ5" s="21"/>
      <c r="AUK5" s="21"/>
      <c r="AUL5" s="21"/>
      <c r="AUM5" s="21"/>
      <c r="AUN5" s="21"/>
      <c r="AUO5" s="21"/>
      <c r="AUP5" s="21"/>
      <c r="AUQ5" s="21"/>
      <c r="AUR5" s="21"/>
      <c r="AUS5" s="21"/>
      <c r="AUT5" s="21"/>
      <c r="AUU5" s="21"/>
      <c r="AUV5" s="21"/>
      <c r="AUW5" s="21"/>
      <c r="AUX5" s="21"/>
      <c r="AUY5" s="21"/>
      <c r="AUZ5" s="21"/>
      <c r="AVA5" s="21"/>
      <c r="AVB5" s="21"/>
      <c r="AVC5" s="21"/>
      <c r="AVD5" s="21"/>
      <c r="AVE5" s="21"/>
      <c r="AVF5" s="21"/>
      <c r="AVG5" s="21"/>
      <c r="AVH5" s="21"/>
      <c r="AVI5" s="21"/>
      <c r="AVJ5" s="21"/>
      <c r="AVK5" s="21"/>
      <c r="AVL5" s="21"/>
      <c r="AVM5" s="21"/>
      <c r="AVN5" s="21"/>
      <c r="AVO5" s="21"/>
      <c r="AVP5" s="21"/>
      <c r="AVQ5" s="21"/>
      <c r="AVR5" s="21"/>
      <c r="AVS5" s="21"/>
      <c r="AVT5" s="21"/>
      <c r="AVU5" s="21"/>
      <c r="AVV5" s="21"/>
      <c r="AVW5" s="21"/>
      <c r="AVX5" s="21"/>
      <c r="AVY5" s="21"/>
      <c r="AVZ5" s="21"/>
      <c r="AWA5" s="21"/>
      <c r="AWB5" s="21"/>
      <c r="AWC5" s="21"/>
      <c r="AWD5" s="21"/>
      <c r="AWE5" s="21"/>
      <c r="AWF5" s="21"/>
      <c r="AWG5" s="21"/>
      <c r="AWH5" s="21"/>
      <c r="AWI5" s="21"/>
      <c r="AWJ5" s="21"/>
      <c r="AWK5" s="21"/>
      <c r="AWL5" s="21"/>
      <c r="AWM5" s="21"/>
      <c r="AWN5" s="21"/>
      <c r="AWO5" s="21"/>
      <c r="AWP5" s="21"/>
      <c r="AWQ5" s="21"/>
      <c r="AWR5" s="21"/>
      <c r="AWS5" s="21"/>
      <c r="AWT5" s="21"/>
      <c r="AWU5" s="21"/>
      <c r="AWV5" s="21"/>
      <c r="AWW5" s="21"/>
      <c r="AWX5" s="21"/>
      <c r="AWY5" s="21"/>
      <c r="AWZ5" s="21"/>
      <c r="AXA5" s="21"/>
      <c r="AXB5" s="21"/>
      <c r="AXC5" s="21"/>
      <c r="AXD5" s="21"/>
      <c r="AXE5" s="21"/>
      <c r="AXF5" s="21"/>
      <c r="AXG5" s="21"/>
      <c r="AXH5" s="21"/>
      <c r="AXI5" s="21"/>
      <c r="AXJ5" s="21"/>
      <c r="AXK5" s="21"/>
      <c r="AXL5" s="21"/>
      <c r="AXM5" s="21"/>
      <c r="AXN5" s="21"/>
      <c r="AXO5" s="21"/>
      <c r="AXP5" s="21"/>
      <c r="AXQ5" s="21"/>
      <c r="AXR5" s="21"/>
      <c r="AXS5" s="21"/>
      <c r="AXT5" s="21"/>
      <c r="AXU5" s="21"/>
      <c r="AXV5" s="21"/>
      <c r="AXW5" s="21"/>
      <c r="AXX5" s="21"/>
      <c r="AXY5" s="21"/>
      <c r="AXZ5" s="21"/>
      <c r="AYA5" s="21"/>
      <c r="AYB5" s="21"/>
      <c r="AYC5" s="21"/>
      <c r="AYD5" s="21"/>
      <c r="AYE5" s="21"/>
      <c r="AYF5" s="21"/>
      <c r="AYG5" s="21"/>
      <c r="AYH5" s="21"/>
      <c r="AYI5" s="21"/>
      <c r="AYJ5" s="21"/>
      <c r="AYK5" s="21"/>
      <c r="AYL5" s="21"/>
      <c r="AYM5" s="21"/>
      <c r="AYN5" s="21"/>
      <c r="AYO5" s="21"/>
      <c r="AYP5" s="21"/>
      <c r="AYQ5" s="21"/>
      <c r="AYR5" s="21"/>
      <c r="AYS5" s="21"/>
      <c r="AYT5" s="21"/>
      <c r="AYU5" s="21"/>
      <c r="AYV5" s="21"/>
      <c r="AYW5" s="21"/>
      <c r="AYX5" s="21"/>
      <c r="AYY5" s="21"/>
      <c r="AYZ5" s="21"/>
      <c r="AZA5" s="21"/>
      <c r="AZB5" s="21"/>
      <c r="AZC5" s="21"/>
      <c r="AZD5" s="21"/>
      <c r="AZE5" s="21"/>
      <c r="AZF5" s="21"/>
      <c r="AZG5" s="21"/>
      <c r="AZH5" s="21"/>
      <c r="AZI5" s="21"/>
      <c r="AZJ5" s="21"/>
      <c r="AZK5" s="21"/>
      <c r="AZL5" s="21"/>
      <c r="AZM5" s="21"/>
      <c r="AZN5" s="21"/>
      <c r="AZO5" s="21"/>
      <c r="AZP5" s="21"/>
      <c r="AZQ5" s="21"/>
      <c r="AZR5" s="21"/>
      <c r="AZS5" s="21"/>
      <c r="AZT5" s="21"/>
      <c r="AZU5" s="21"/>
      <c r="AZV5" s="21"/>
      <c r="AZW5" s="21"/>
      <c r="AZX5" s="21"/>
      <c r="AZY5" s="21"/>
      <c r="AZZ5" s="21"/>
      <c r="BAA5" s="21"/>
      <c r="BAB5" s="21"/>
      <c r="BAC5" s="21"/>
      <c r="BAD5" s="21"/>
      <c r="BAE5" s="21"/>
      <c r="BAF5" s="21"/>
      <c r="BAG5" s="21"/>
      <c r="BAH5" s="21"/>
      <c r="BAI5" s="21"/>
      <c r="BAJ5" s="21"/>
      <c r="BAK5" s="21"/>
      <c r="BAL5" s="21"/>
      <c r="BAM5" s="21"/>
      <c r="BAN5" s="21"/>
      <c r="BAO5" s="21"/>
      <c r="BAP5" s="21"/>
      <c r="BAQ5" s="21"/>
      <c r="BAR5" s="21"/>
      <c r="BAS5" s="21"/>
      <c r="BAT5" s="21"/>
      <c r="BAU5" s="21"/>
      <c r="BAV5" s="21"/>
      <c r="BAW5" s="21"/>
      <c r="BAX5" s="21"/>
      <c r="BAY5" s="21"/>
      <c r="BAZ5" s="21"/>
      <c r="BBA5" s="21"/>
      <c r="BBB5" s="21"/>
      <c r="BBC5" s="21"/>
      <c r="BBD5" s="21"/>
      <c r="BBE5" s="21"/>
      <c r="BBF5" s="21"/>
      <c r="BBG5" s="21"/>
      <c r="BBH5" s="21"/>
      <c r="BBI5" s="21"/>
      <c r="BBJ5" s="21"/>
      <c r="BBK5" s="21"/>
      <c r="BBL5" s="21"/>
      <c r="BBM5" s="21"/>
      <c r="BBN5" s="21"/>
      <c r="BBO5" s="21"/>
      <c r="BBP5" s="21"/>
      <c r="BBQ5" s="21"/>
      <c r="BBR5" s="21"/>
      <c r="BBS5" s="21"/>
      <c r="BBT5" s="21"/>
      <c r="BBU5" s="21"/>
      <c r="BBV5" s="21"/>
      <c r="BBW5" s="21"/>
      <c r="BBX5" s="21"/>
      <c r="BBY5" s="21"/>
      <c r="BBZ5" s="21"/>
      <c r="BCA5" s="21"/>
      <c r="BCB5" s="21"/>
      <c r="BCC5" s="21"/>
      <c r="BCD5" s="21"/>
      <c r="BCE5" s="21"/>
      <c r="BCF5" s="21"/>
      <c r="BCG5" s="21"/>
      <c r="BCH5" s="21"/>
      <c r="BCI5" s="21"/>
      <c r="BCJ5" s="21"/>
      <c r="BCK5" s="21"/>
      <c r="BCL5" s="21"/>
      <c r="BCM5" s="21"/>
      <c r="BCN5" s="21"/>
      <c r="BCO5" s="21"/>
      <c r="BCP5" s="21"/>
      <c r="BCQ5" s="21"/>
      <c r="BCR5" s="21"/>
      <c r="BCS5" s="21"/>
      <c r="BCT5" s="21"/>
      <c r="BCU5" s="21"/>
      <c r="BCV5" s="21"/>
      <c r="BCW5" s="21"/>
      <c r="BCX5" s="21"/>
      <c r="BCY5" s="21"/>
      <c r="BCZ5" s="21"/>
      <c r="BDA5" s="21"/>
      <c r="BDB5" s="21"/>
      <c r="BDC5" s="21"/>
      <c r="BDD5" s="21"/>
      <c r="BDE5" s="21"/>
      <c r="BDF5" s="21"/>
      <c r="BDG5" s="21"/>
      <c r="BDH5" s="21"/>
      <c r="BDI5" s="21"/>
      <c r="BDJ5" s="21"/>
      <c r="BDK5" s="21"/>
      <c r="BDL5" s="21"/>
      <c r="BDM5" s="21"/>
      <c r="BDN5" s="21"/>
      <c r="BDO5" s="21"/>
      <c r="BDP5" s="21"/>
      <c r="BDQ5" s="21"/>
      <c r="BDR5" s="21"/>
      <c r="BDS5" s="21"/>
      <c r="BDT5" s="21"/>
      <c r="BDU5" s="21"/>
      <c r="BDV5" s="21"/>
      <c r="BDW5" s="21"/>
      <c r="BDX5" s="21"/>
      <c r="BDY5" s="21"/>
      <c r="BDZ5" s="21"/>
      <c r="BEA5" s="21"/>
      <c r="BEB5" s="21"/>
      <c r="BEC5" s="21"/>
      <c r="BED5" s="21"/>
      <c r="BEE5" s="21"/>
      <c r="BEF5" s="21"/>
      <c r="BEG5" s="21"/>
      <c r="BEH5" s="21"/>
      <c r="BEI5" s="21"/>
      <c r="BEJ5" s="21"/>
      <c r="BEK5" s="21"/>
      <c r="BEL5" s="21"/>
      <c r="BEM5" s="21"/>
      <c r="BEN5" s="21"/>
      <c r="BEO5" s="21"/>
      <c r="BEP5" s="21"/>
      <c r="BEQ5" s="21"/>
      <c r="BER5" s="21"/>
      <c r="BES5" s="21"/>
      <c r="BET5" s="21"/>
      <c r="BEU5" s="21"/>
      <c r="BEV5" s="21"/>
      <c r="BEW5" s="21"/>
      <c r="BEX5" s="21"/>
      <c r="BEY5" s="21"/>
      <c r="BEZ5" s="21"/>
      <c r="BFA5" s="21"/>
      <c r="BFB5" s="21"/>
      <c r="BFC5" s="21"/>
      <c r="BFD5" s="21"/>
      <c r="BFE5" s="21"/>
      <c r="BFF5" s="21"/>
      <c r="BFG5" s="21"/>
      <c r="BFH5" s="21"/>
      <c r="BFI5" s="21"/>
      <c r="BFJ5" s="21"/>
      <c r="BFK5" s="21"/>
      <c r="BFL5" s="21"/>
      <c r="BFM5" s="21"/>
      <c r="BFN5" s="21"/>
      <c r="BFO5" s="21"/>
      <c r="BFP5" s="21"/>
      <c r="BFQ5" s="21"/>
      <c r="BFR5" s="21"/>
      <c r="BFS5" s="21"/>
      <c r="BFT5" s="21"/>
      <c r="BFU5" s="21"/>
      <c r="BFV5" s="21"/>
      <c r="BFW5" s="21"/>
      <c r="BFX5" s="21"/>
      <c r="BFY5" s="21"/>
      <c r="BFZ5" s="21"/>
      <c r="BGA5" s="21"/>
      <c r="BGB5" s="21"/>
      <c r="BGC5" s="21"/>
      <c r="BGD5" s="21"/>
      <c r="BGE5" s="21"/>
      <c r="BGF5" s="21"/>
      <c r="BGG5" s="21"/>
      <c r="BGH5" s="21"/>
      <c r="BGI5" s="21"/>
      <c r="BGJ5" s="21"/>
      <c r="BGK5" s="21"/>
      <c r="BGL5" s="21"/>
      <c r="BGM5" s="21"/>
      <c r="BGN5" s="21"/>
      <c r="BGO5" s="21"/>
      <c r="BGP5" s="21"/>
      <c r="BGQ5" s="21"/>
      <c r="BGR5" s="21"/>
      <c r="BGS5" s="21"/>
      <c r="BGT5" s="21"/>
      <c r="BGU5" s="21"/>
      <c r="BGV5" s="21"/>
      <c r="BGW5" s="21"/>
      <c r="BGX5" s="21"/>
      <c r="BGY5" s="21"/>
      <c r="BGZ5" s="21"/>
      <c r="BHA5" s="21"/>
      <c r="BHB5" s="21"/>
      <c r="BHC5" s="21"/>
      <c r="BHD5" s="21"/>
      <c r="BHE5" s="21"/>
      <c r="BHF5" s="21"/>
      <c r="BHG5" s="21"/>
      <c r="BHH5" s="21"/>
      <c r="BHI5" s="21"/>
      <c r="BHJ5" s="21"/>
      <c r="BHK5" s="21"/>
      <c r="BHL5" s="21"/>
      <c r="BHM5" s="21"/>
      <c r="BHN5" s="21"/>
      <c r="BHO5" s="21"/>
      <c r="BHP5" s="21"/>
      <c r="BHQ5" s="21"/>
      <c r="BHR5" s="21"/>
      <c r="BHS5" s="21"/>
      <c r="BHT5" s="21"/>
      <c r="BHU5" s="21"/>
      <c r="BHV5" s="21"/>
      <c r="BHW5" s="21"/>
      <c r="BHX5" s="21"/>
      <c r="BHY5" s="21"/>
      <c r="BHZ5" s="21"/>
      <c r="BIA5" s="21"/>
      <c r="BIB5" s="21"/>
      <c r="BIC5" s="21"/>
      <c r="BID5" s="21"/>
      <c r="BIE5" s="21"/>
      <c r="BIF5" s="21"/>
      <c r="BIG5" s="21"/>
      <c r="BIH5" s="21"/>
      <c r="BII5" s="21"/>
      <c r="BIJ5" s="21"/>
      <c r="BIK5" s="21"/>
      <c r="BIL5" s="21"/>
      <c r="BIM5" s="21"/>
      <c r="BIN5" s="21"/>
      <c r="BIO5" s="21"/>
      <c r="BIP5" s="21"/>
      <c r="BIQ5" s="21"/>
      <c r="BIR5" s="21"/>
      <c r="BIS5" s="21"/>
      <c r="BIT5" s="21"/>
      <c r="BIU5" s="21"/>
      <c r="BIV5" s="21"/>
      <c r="BIW5" s="21"/>
      <c r="BIX5" s="21"/>
      <c r="BIY5" s="21"/>
      <c r="BIZ5" s="21"/>
      <c r="BJA5" s="21"/>
      <c r="BJB5" s="21"/>
      <c r="BJC5" s="21"/>
      <c r="BJD5" s="21"/>
      <c r="BJE5" s="21"/>
      <c r="BJF5" s="21"/>
      <c r="BJG5" s="21"/>
      <c r="BJH5" s="21"/>
      <c r="BJI5" s="21"/>
      <c r="BJJ5" s="21"/>
      <c r="BJK5" s="21"/>
      <c r="BJL5" s="21"/>
      <c r="BJM5" s="21"/>
      <c r="BJN5" s="21"/>
      <c r="BJO5" s="21"/>
      <c r="BJP5" s="21"/>
      <c r="BJQ5" s="21"/>
      <c r="BJR5" s="21"/>
      <c r="BJS5" s="21"/>
      <c r="BJT5" s="21"/>
      <c r="BJU5" s="21"/>
      <c r="BJV5" s="21"/>
      <c r="BJW5" s="21"/>
      <c r="BJX5" s="21"/>
      <c r="BJY5" s="21"/>
      <c r="BJZ5" s="21"/>
      <c r="BKA5" s="21"/>
      <c r="BKB5" s="21"/>
      <c r="BKC5" s="21"/>
      <c r="BKD5" s="21"/>
      <c r="BKE5" s="21"/>
      <c r="BKF5" s="21"/>
      <c r="BKG5" s="21"/>
      <c r="BKH5" s="21"/>
      <c r="BKI5" s="21"/>
      <c r="BKJ5" s="21"/>
      <c r="BKK5" s="21"/>
      <c r="BKL5" s="21"/>
      <c r="BKM5" s="21"/>
      <c r="BKN5" s="21"/>
      <c r="BKO5" s="21"/>
      <c r="BKP5" s="21"/>
      <c r="BKQ5" s="21"/>
      <c r="BKR5" s="21"/>
      <c r="BKS5" s="21"/>
      <c r="BKT5" s="21"/>
      <c r="BKU5" s="21"/>
      <c r="BKV5" s="21"/>
      <c r="BKW5" s="21"/>
      <c r="BKX5" s="21"/>
      <c r="BKY5" s="21"/>
      <c r="BKZ5" s="21"/>
      <c r="BLA5" s="21"/>
      <c r="BLB5" s="21"/>
      <c r="BLC5" s="21"/>
      <c r="BLD5" s="21"/>
      <c r="BLE5" s="21"/>
      <c r="BLF5" s="21"/>
      <c r="BLG5" s="21"/>
      <c r="BLH5" s="21"/>
      <c r="BLI5" s="21"/>
      <c r="BLJ5" s="21"/>
      <c r="BLK5" s="21"/>
      <c r="BLL5" s="21"/>
      <c r="BLM5" s="21"/>
      <c r="BLN5" s="21"/>
      <c r="BLO5" s="21"/>
      <c r="BLP5" s="21"/>
      <c r="BLQ5" s="21"/>
      <c r="BLR5" s="21"/>
      <c r="BLS5" s="21"/>
      <c r="BLT5" s="21"/>
      <c r="BLU5" s="21"/>
      <c r="BLV5" s="21"/>
      <c r="BLW5" s="21"/>
      <c r="BLX5" s="21"/>
      <c r="BLY5" s="21"/>
      <c r="BLZ5" s="21"/>
      <c r="BMA5" s="21"/>
      <c r="BMB5" s="21"/>
      <c r="BMC5" s="21"/>
      <c r="BMD5" s="21"/>
      <c r="BME5" s="21"/>
      <c r="BMF5" s="21"/>
      <c r="BMG5" s="21"/>
      <c r="BMH5" s="21"/>
      <c r="BMI5" s="21"/>
      <c r="BMJ5" s="21"/>
      <c r="BMK5" s="21"/>
      <c r="BML5" s="21"/>
      <c r="BMM5" s="21"/>
      <c r="BMN5" s="21"/>
      <c r="BMO5" s="21"/>
      <c r="BMP5" s="21"/>
      <c r="BMQ5" s="21"/>
      <c r="BMR5" s="21"/>
      <c r="BMS5" s="21"/>
      <c r="BMT5" s="21"/>
      <c r="BMU5" s="21"/>
      <c r="BMV5" s="21"/>
      <c r="BMW5" s="21"/>
      <c r="BMX5" s="21"/>
      <c r="BMY5" s="21"/>
      <c r="BMZ5" s="21"/>
      <c r="BNA5" s="21"/>
      <c r="BNB5" s="21"/>
      <c r="BNC5" s="21"/>
      <c r="BND5" s="21"/>
      <c r="BNE5" s="21"/>
      <c r="BNF5" s="21"/>
      <c r="BNG5" s="21"/>
      <c r="BNH5" s="21"/>
      <c r="BNI5" s="21"/>
      <c r="BNJ5" s="21"/>
      <c r="BNK5" s="21"/>
      <c r="BNL5" s="21"/>
      <c r="BNM5" s="21"/>
      <c r="BNN5" s="21"/>
      <c r="BNO5" s="21"/>
      <c r="BNP5" s="21"/>
      <c r="BNQ5" s="21"/>
      <c r="BNR5" s="21"/>
      <c r="BNS5" s="21"/>
      <c r="BNT5" s="21"/>
      <c r="BNU5" s="21"/>
      <c r="BNV5" s="21"/>
      <c r="BNW5" s="21"/>
      <c r="BNX5" s="21"/>
      <c r="BNY5" s="21"/>
      <c r="BNZ5" s="21"/>
      <c r="BOA5" s="21"/>
      <c r="BOB5" s="21"/>
      <c r="BOC5" s="21"/>
      <c r="BOD5" s="21"/>
      <c r="BOE5" s="21"/>
      <c r="BOF5" s="21"/>
      <c r="BOG5" s="21"/>
      <c r="BOH5" s="21"/>
      <c r="BOI5" s="21"/>
      <c r="BOJ5" s="21"/>
      <c r="BOK5" s="21"/>
      <c r="BOL5" s="21"/>
      <c r="BOM5" s="21"/>
      <c r="BON5" s="21"/>
      <c r="BOO5" s="21"/>
      <c r="BOP5" s="21"/>
      <c r="BOQ5" s="21"/>
      <c r="BOR5" s="21"/>
      <c r="BOS5" s="21"/>
      <c r="BOT5" s="21"/>
      <c r="BOU5" s="21"/>
      <c r="BOV5" s="21"/>
      <c r="BOW5" s="21"/>
      <c r="BOX5" s="21"/>
      <c r="BOY5" s="21"/>
      <c r="BOZ5" s="21"/>
      <c r="BPA5" s="21"/>
      <c r="BPB5" s="21"/>
      <c r="BPC5" s="21"/>
      <c r="BPD5" s="21"/>
      <c r="BPE5" s="21"/>
      <c r="BPF5" s="21"/>
      <c r="BPG5" s="21"/>
      <c r="BPH5" s="21"/>
      <c r="BPI5" s="21"/>
      <c r="BPJ5" s="21"/>
      <c r="BPK5" s="21"/>
      <c r="BPL5" s="21"/>
      <c r="BPM5" s="21"/>
      <c r="BPN5" s="21"/>
      <c r="BPO5" s="21"/>
      <c r="BPP5" s="21"/>
      <c r="BPQ5" s="21"/>
      <c r="BPR5" s="21"/>
      <c r="BPS5" s="21"/>
      <c r="BPT5" s="21"/>
      <c r="BPU5" s="21"/>
      <c r="BPV5" s="21"/>
      <c r="BPW5" s="21"/>
      <c r="BPX5" s="21"/>
      <c r="BPY5" s="21"/>
      <c r="BPZ5" s="21"/>
      <c r="BQA5" s="21"/>
      <c r="BQB5" s="21"/>
      <c r="BQC5" s="21"/>
      <c r="BQD5" s="21"/>
      <c r="BQE5" s="21"/>
      <c r="BQF5" s="21"/>
      <c r="BQG5" s="21"/>
      <c r="BQH5" s="21"/>
      <c r="BQI5" s="21"/>
      <c r="BQJ5" s="21"/>
      <c r="BQK5" s="21"/>
      <c r="BQL5" s="21"/>
      <c r="BQM5" s="21"/>
      <c r="BQN5" s="21"/>
      <c r="BQO5" s="21"/>
      <c r="BQP5" s="21"/>
      <c r="BQQ5" s="21"/>
      <c r="BQR5" s="21"/>
      <c r="BQS5" s="21"/>
      <c r="BQT5" s="21"/>
      <c r="BQU5" s="21"/>
      <c r="BQV5" s="21"/>
      <c r="BQW5" s="21"/>
      <c r="BQX5" s="21"/>
      <c r="BQY5" s="21"/>
      <c r="BQZ5" s="21"/>
      <c r="BRA5" s="21"/>
      <c r="BRB5" s="21"/>
      <c r="BRC5" s="21"/>
      <c r="BRD5" s="21"/>
      <c r="BRE5" s="21"/>
      <c r="BRF5" s="21"/>
      <c r="BRG5" s="21"/>
      <c r="BRH5" s="21"/>
      <c r="BRI5" s="21"/>
      <c r="BRJ5" s="21"/>
      <c r="BRK5" s="21"/>
      <c r="BRL5" s="21"/>
      <c r="BRM5" s="21"/>
      <c r="BRN5" s="21"/>
      <c r="BRO5" s="21"/>
      <c r="BRP5" s="21"/>
      <c r="BRQ5" s="21"/>
      <c r="BRR5" s="21"/>
      <c r="BRS5" s="21"/>
      <c r="BRT5" s="21"/>
      <c r="BRU5" s="21"/>
      <c r="BRV5" s="21"/>
      <c r="BRW5" s="21"/>
      <c r="BRX5" s="21"/>
      <c r="BRY5" s="21"/>
      <c r="BRZ5" s="21"/>
      <c r="BSA5" s="21"/>
      <c r="BSB5" s="21"/>
      <c r="BSC5" s="21"/>
      <c r="BSD5" s="21"/>
      <c r="BSE5" s="21"/>
      <c r="BSF5" s="21"/>
      <c r="BSG5" s="21"/>
      <c r="BSH5" s="21"/>
      <c r="BSI5" s="21"/>
      <c r="BSJ5" s="21"/>
      <c r="BSK5" s="21"/>
      <c r="BSL5" s="21"/>
      <c r="BSM5" s="21"/>
      <c r="BSN5" s="21"/>
      <c r="BSO5" s="21"/>
      <c r="BSP5" s="21"/>
      <c r="BSQ5" s="21"/>
      <c r="BSR5" s="21"/>
      <c r="BSS5" s="21"/>
      <c r="BST5" s="21"/>
      <c r="BSU5" s="21"/>
      <c r="BSV5" s="21"/>
      <c r="BSW5" s="21"/>
      <c r="BSX5" s="21"/>
      <c r="BSY5" s="21"/>
      <c r="BSZ5" s="21"/>
      <c r="BTA5" s="21"/>
      <c r="BTB5" s="21"/>
      <c r="BTC5" s="21"/>
      <c r="BTD5" s="21"/>
      <c r="BTE5" s="21"/>
      <c r="BTF5" s="21"/>
      <c r="BTG5" s="21"/>
      <c r="BTH5" s="21"/>
      <c r="BTI5" s="21"/>
      <c r="BTJ5" s="21"/>
      <c r="BTK5" s="21"/>
      <c r="BTL5" s="21"/>
      <c r="BTM5" s="21"/>
      <c r="BTN5" s="21"/>
      <c r="BTO5" s="21"/>
      <c r="BTP5" s="21"/>
      <c r="BTQ5" s="21"/>
      <c r="BTR5" s="21"/>
      <c r="BTS5" s="21"/>
      <c r="BTT5" s="21"/>
      <c r="BTU5" s="21"/>
      <c r="BTV5" s="21"/>
      <c r="BTW5" s="21"/>
      <c r="BTX5" s="21"/>
      <c r="BTY5" s="21"/>
      <c r="BTZ5" s="21"/>
      <c r="BUA5" s="21"/>
      <c r="BUB5" s="21"/>
      <c r="BUC5" s="21"/>
      <c r="BUD5" s="21"/>
      <c r="BUE5" s="21"/>
      <c r="BUF5" s="21"/>
      <c r="BUG5" s="21"/>
      <c r="BUH5" s="21"/>
      <c r="BUI5" s="21"/>
      <c r="BUJ5" s="21"/>
      <c r="BUK5" s="21"/>
      <c r="BUL5" s="21"/>
      <c r="BUM5" s="21"/>
      <c r="BUN5" s="21"/>
      <c r="BUO5" s="21"/>
      <c r="BUP5" s="21"/>
      <c r="BUQ5" s="21"/>
      <c r="BUR5" s="21"/>
      <c r="BUS5" s="21"/>
      <c r="BUT5" s="21"/>
      <c r="BUU5" s="21"/>
      <c r="BUV5" s="21"/>
      <c r="BUW5" s="21"/>
      <c r="BUX5" s="21"/>
      <c r="BUY5" s="21"/>
      <c r="BUZ5" s="21"/>
      <c r="BVA5" s="21"/>
      <c r="BVB5" s="21"/>
      <c r="BVC5" s="21"/>
      <c r="BVD5" s="21"/>
      <c r="BVE5" s="21"/>
      <c r="BVF5" s="21"/>
      <c r="BVG5" s="21"/>
      <c r="BVH5" s="21"/>
      <c r="BVI5" s="21"/>
      <c r="BVJ5" s="21"/>
      <c r="BVK5" s="21"/>
      <c r="BVL5" s="21"/>
      <c r="BVM5" s="21"/>
      <c r="BVN5" s="21"/>
      <c r="BVO5" s="21"/>
      <c r="BVP5" s="21"/>
      <c r="BVQ5" s="21"/>
      <c r="BVR5" s="21"/>
      <c r="BVS5" s="21"/>
      <c r="BVT5" s="21"/>
      <c r="BVU5" s="21"/>
      <c r="BVV5" s="21"/>
      <c r="BVW5" s="21"/>
      <c r="BVX5" s="21"/>
      <c r="BVY5" s="21"/>
      <c r="BVZ5" s="21"/>
      <c r="BWA5" s="21"/>
      <c r="BWB5" s="21"/>
      <c r="BWC5" s="21"/>
      <c r="BWD5" s="21"/>
      <c r="BWE5" s="21"/>
      <c r="BWF5" s="21"/>
      <c r="BWG5" s="21"/>
      <c r="BWH5" s="21"/>
      <c r="BWI5" s="21"/>
      <c r="BWJ5" s="21"/>
      <c r="BWK5" s="21"/>
      <c r="BWL5" s="21"/>
      <c r="BWM5" s="21"/>
      <c r="BWN5" s="21"/>
      <c r="BWO5" s="21"/>
      <c r="BWP5" s="21"/>
      <c r="BWQ5" s="21"/>
      <c r="BWR5" s="21"/>
      <c r="BWS5" s="21"/>
      <c r="BWT5" s="21"/>
      <c r="BWU5" s="21"/>
      <c r="BWV5" s="21"/>
      <c r="BWW5" s="21"/>
      <c r="BWX5" s="21"/>
      <c r="BWY5" s="21"/>
      <c r="BWZ5" s="21"/>
      <c r="BXA5" s="21"/>
      <c r="BXB5" s="21"/>
      <c r="BXC5" s="21"/>
      <c r="BXD5" s="21"/>
      <c r="BXE5" s="21"/>
      <c r="BXF5" s="21"/>
      <c r="BXG5" s="21"/>
      <c r="BXH5" s="21"/>
      <c r="BXI5" s="21"/>
      <c r="BXJ5" s="21"/>
      <c r="BXK5" s="21"/>
      <c r="BXL5" s="21"/>
      <c r="BXM5" s="21"/>
      <c r="BXN5" s="21"/>
      <c r="BXO5" s="21"/>
      <c r="BXP5" s="21"/>
      <c r="BXQ5" s="21"/>
      <c r="BXR5" s="21"/>
      <c r="BXS5" s="21"/>
      <c r="BXT5" s="21"/>
      <c r="BXU5" s="21"/>
      <c r="BXV5" s="21"/>
      <c r="BXW5" s="21"/>
      <c r="BXX5" s="21"/>
      <c r="BXY5" s="21"/>
      <c r="BXZ5" s="21"/>
      <c r="BYA5" s="21"/>
      <c r="BYB5" s="21"/>
      <c r="BYC5" s="21"/>
      <c r="BYD5" s="21"/>
      <c r="BYE5" s="21"/>
      <c r="BYF5" s="21"/>
      <c r="BYG5" s="21"/>
      <c r="BYH5" s="21"/>
      <c r="BYI5" s="21"/>
      <c r="BYJ5" s="21"/>
      <c r="BYK5" s="21"/>
      <c r="BYL5" s="21"/>
      <c r="BYM5" s="21"/>
      <c r="BYN5" s="21"/>
      <c r="BYO5" s="21"/>
      <c r="BYP5" s="21"/>
      <c r="BYQ5" s="21"/>
      <c r="BYR5" s="21"/>
      <c r="BYS5" s="21"/>
      <c r="BYT5" s="21"/>
      <c r="BYU5" s="21"/>
      <c r="BYV5" s="21"/>
      <c r="BYW5" s="21"/>
      <c r="BYX5" s="21"/>
      <c r="BYY5" s="21"/>
      <c r="BYZ5" s="21"/>
      <c r="BZA5" s="21"/>
      <c r="BZB5" s="21"/>
      <c r="BZC5" s="21"/>
      <c r="BZD5" s="21"/>
      <c r="BZE5" s="21"/>
      <c r="BZF5" s="21"/>
      <c r="BZG5" s="21"/>
      <c r="BZH5" s="21"/>
      <c r="BZI5" s="21"/>
      <c r="BZJ5" s="21"/>
      <c r="BZK5" s="21"/>
      <c r="BZL5" s="21"/>
      <c r="BZM5" s="21"/>
      <c r="BZN5" s="21"/>
      <c r="BZO5" s="21"/>
      <c r="BZP5" s="21"/>
      <c r="BZQ5" s="21"/>
      <c r="BZR5" s="21"/>
      <c r="BZS5" s="21"/>
      <c r="BZT5" s="21"/>
      <c r="BZU5" s="21"/>
      <c r="BZV5" s="21"/>
      <c r="BZW5" s="21"/>
      <c r="BZX5" s="21"/>
      <c r="BZY5" s="21"/>
      <c r="BZZ5" s="21"/>
      <c r="CAA5" s="21"/>
      <c r="CAB5" s="21"/>
      <c r="CAC5" s="21"/>
      <c r="CAD5" s="21"/>
      <c r="CAE5" s="21"/>
      <c r="CAF5" s="21"/>
      <c r="CAG5" s="21"/>
      <c r="CAH5" s="21"/>
      <c r="CAI5" s="21"/>
      <c r="CAJ5" s="21"/>
      <c r="CAK5" s="21"/>
      <c r="CAL5" s="21"/>
      <c r="CAM5" s="21"/>
      <c r="CAN5" s="21"/>
      <c r="CAO5" s="21"/>
      <c r="CAP5" s="21"/>
      <c r="CAQ5" s="21"/>
      <c r="CAR5" s="21"/>
      <c r="CAS5" s="21"/>
      <c r="CAT5" s="21"/>
      <c r="CAU5" s="21"/>
      <c r="CAV5" s="21"/>
      <c r="CAW5" s="21"/>
      <c r="CAX5" s="21"/>
      <c r="CAY5" s="21"/>
      <c r="CAZ5" s="21"/>
      <c r="CBA5" s="21"/>
      <c r="CBB5" s="21"/>
      <c r="CBC5" s="21"/>
      <c r="CBD5" s="21"/>
      <c r="CBE5" s="21"/>
      <c r="CBF5" s="21"/>
      <c r="CBG5" s="21"/>
      <c r="CBH5" s="21"/>
      <c r="CBI5" s="21"/>
      <c r="CBJ5" s="21"/>
      <c r="CBK5" s="21"/>
      <c r="CBL5" s="21"/>
      <c r="CBM5" s="21"/>
      <c r="CBN5" s="21"/>
      <c r="CBO5" s="21"/>
      <c r="CBP5" s="21"/>
      <c r="CBQ5" s="21"/>
      <c r="CBR5" s="21"/>
      <c r="CBS5" s="21"/>
      <c r="CBT5" s="21"/>
      <c r="CBU5" s="21"/>
      <c r="CBV5" s="21"/>
      <c r="CBW5" s="21"/>
      <c r="CBX5" s="21"/>
      <c r="CBY5" s="21"/>
      <c r="CBZ5" s="21"/>
      <c r="CCA5" s="21"/>
      <c r="CCB5" s="21"/>
      <c r="CCC5" s="21"/>
      <c r="CCD5" s="21"/>
      <c r="CCE5" s="21"/>
      <c r="CCF5" s="21"/>
      <c r="CCG5" s="21"/>
      <c r="CCH5" s="21"/>
      <c r="CCI5" s="21"/>
      <c r="CCJ5" s="21"/>
      <c r="CCK5" s="21"/>
      <c r="CCL5" s="21"/>
      <c r="CCM5" s="21"/>
      <c r="CCN5" s="21"/>
      <c r="CCO5" s="21"/>
      <c r="CCP5" s="21"/>
      <c r="CCQ5" s="21"/>
      <c r="CCR5" s="21"/>
      <c r="CCS5" s="21"/>
      <c r="CCT5" s="21"/>
      <c r="CCU5" s="21"/>
      <c r="CCV5" s="21"/>
      <c r="CCW5" s="21"/>
      <c r="CCX5" s="21"/>
      <c r="CCY5" s="21"/>
      <c r="CCZ5" s="21"/>
      <c r="CDA5" s="21"/>
      <c r="CDB5" s="21"/>
      <c r="CDC5" s="21"/>
      <c r="CDD5" s="21"/>
      <c r="CDE5" s="21"/>
      <c r="CDF5" s="21"/>
      <c r="CDG5" s="21"/>
      <c r="CDH5" s="21"/>
      <c r="CDI5" s="21"/>
      <c r="CDJ5" s="21"/>
      <c r="CDK5" s="21"/>
      <c r="CDL5" s="21"/>
      <c r="CDM5" s="21"/>
      <c r="CDN5" s="21"/>
      <c r="CDO5" s="21"/>
      <c r="CDP5" s="21"/>
      <c r="CDQ5" s="21"/>
      <c r="CDR5" s="21"/>
      <c r="CDS5" s="21"/>
      <c r="CDT5" s="21"/>
      <c r="CDU5" s="21"/>
      <c r="CDV5" s="21"/>
      <c r="CDW5" s="21"/>
      <c r="CDX5" s="21"/>
      <c r="CDY5" s="21"/>
      <c r="CDZ5" s="21"/>
      <c r="CEA5" s="21"/>
      <c r="CEB5" s="21"/>
      <c r="CEC5" s="21"/>
      <c r="CED5" s="21"/>
      <c r="CEE5" s="21"/>
      <c r="CEF5" s="21"/>
      <c r="CEG5" s="21"/>
      <c r="CEH5" s="21"/>
      <c r="CEI5" s="21"/>
      <c r="CEJ5" s="21"/>
      <c r="CEK5" s="21"/>
      <c r="CEL5" s="21"/>
      <c r="CEM5" s="21"/>
      <c r="CEN5" s="21"/>
      <c r="CEO5" s="21"/>
      <c r="CEP5" s="21"/>
      <c r="CEQ5" s="21"/>
      <c r="CER5" s="21"/>
      <c r="CES5" s="21"/>
      <c r="CET5" s="21"/>
      <c r="CEU5" s="21"/>
      <c r="CEV5" s="21"/>
      <c r="CEW5" s="21"/>
      <c r="CEX5" s="21"/>
      <c r="CEY5" s="21"/>
      <c r="CEZ5" s="21"/>
      <c r="CFA5" s="21"/>
      <c r="CFB5" s="21"/>
      <c r="CFC5" s="21"/>
      <c r="CFD5" s="21"/>
      <c r="CFE5" s="21"/>
      <c r="CFF5" s="21"/>
      <c r="CFG5" s="21"/>
      <c r="CFH5" s="21"/>
      <c r="CFI5" s="21"/>
      <c r="CFJ5" s="21"/>
      <c r="CFK5" s="21"/>
      <c r="CFL5" s="21"/>
      <c r="CFM5" s="21"/>
      <c r="CFN5" s="21"/>
      <c r="CFO5" s="21"/>
      <c r="CFP5" s="21"/>
      <c r="CFQ5" s="21"/>
      <c r="CFR5" s="21"/>
      <c r="CFS5" s="21"/>
      <c r="CFT5" s="21"/>
      <c r="CFU5" s="21"/>
      <c r="CFV5" s="21"/>
      <c r="CFW5" s="21"/>
      <c r="CFX5" s="21"/>
      <c r="CFY5" s="21"/>
      <c r="CFZ5" s="21"/>
      <c r="CGA5" s="21"/>
      <c r="CGB5" s="21"/>
      <c r="CGC5" s="21"/>
      <c r="CGD5" s="21"/>
      <c r="CGE5" s="21"/>
      <c r="CGF5" s="21"/>
      <c r="CGG5" s="21"/>
      <c r="CGH5" s="21"/>
      <c r="CGI5" s="21"/>
      <c r="CGJ5" s="21"/>
      <c r="CGK5" s="21"/>
      <c r="CGL5" s="21"/>
      <c r="CGM5" s="21"/>
      <c r="CGN5" s="21"/>
      <c r="CGO5" s="21"/>
      <c r="CGP5" s="21"/>
      <c r="CGQ5" s="21"/>
      <c r="CGR5" s="21"/>
      <c r="CGS5" s="21"/>
      <c r="CGT5" s="21"/>
      <c r="CGU5" s="21"/>
      <c r="CGV5" s="21"/>
      <c r="CGW5" s="21"/>
      <c r="CGX5" s="21"/>
      <c r="CGY5" s="21"/>
      <c r="CGZ5" s="21"/>
      <c r="CHA5" s="21"/>
      <c r="CHB5" s="21"/>
      <c r="CHC5" s="21"/>
      <c r="CHD5" s="21"/>
      <c r="CHE5" s="21"/>
      <c r="CHF5" s="21"/>
      <c r="CHG5" s="21"/>
      <c r="CHH5" s="21"/>
      <c r="CHI5" s="21"/>
      <c r="CHJ5" s="21"/>
      <c r="CHK5" s="21"/>
      <c r="CHL5" s="21"/>
      <c r="CHM5" s="21"/>
      <c r="CHN5" s="21"/>
      <c r="CHO5" s="21"/>
      <c r="CHP5" s="21"/>
      <c r="CHQ5" s="21"/>
      <c r="CHR5" s="21"/>
      <c r="CHS5" s="21"/>
      <c r="CHT5" s="21"/>
      <c r="CHU5" s="21"/>
      <c r="CHV5" s="21"/>
      <c r="CHW5" s="21"/>
      <c r="CHX5" s="21"/>
      <c r="CHY5" s="21"/>
      <c r="CHZ5" s="21"/>
      <c r="CIA5" s="21"/>
      <c r="CIB5" s="21"/>
      <c r="CIC5" s="21"/>
      <c r="CID5" s="21"/>
      <c r="CIE5" s="21"/>
      <c r="CIF5" s="21"/>
      <c r="CIG5" s="21"/>
      <c r="CIH5" s="21"/>
      <c r="CII5" s="21"/>
      <c r="CIJ5" s="21"/>
      <c r="CIK5" s="21"/>
      <c r="CIL5" s="21"/>
      <c r="CIM5" s="21"/>
      <c r="CIN5" s="21"/>
      <c r="CIO5" s="21"/>
      <c r="CIP5" s="21"/>
      <c r="CIQ5" s="21"/>
      <c r="CIR5" s="21"/>
      <c r="CIS5" s="21"/>
      <c r="CIT5" s="21"/>
      <c r="CIU5" s="21"/>
      <c r="CIV5" s="21"/>
      <c r="CIW5" s="21"/>
      <c r="CIX5" s="21"/>
      <c r="CIY5" s="21"/>
      <c r="CIZ5" s="21"/>
      <c r="CJA5" s="21"/>
      <c r="CJB5" s="21"/>
      <c r="CJC5" s="21"/>
      <c r="CJD5" s="21"/>
      <c r="CJE5" s="21"/>
      <c r="CJF5" s="21"/>
      <c r="CJG5" s="21"/>
      <c r="CJH5" s="21"/>
      <c r="CJI5" s="21"/>
      <c r="CJJ5" s="21"/>
      <c r="CJK5" s="21"/>
      <c r="CJL5" s="21"/>
      <c r="CJM5" s="21"/>
      <c r="CJN5" s="21"/>
      <c r="CJO5" s="21"/>
      <c r="CJP5" s="21"/>
      <c r="CJQ5" s="21"/>
      <c r="CJR5" s="21"/>
      <c r="CJS5" s="21"/>
      <c r="CJT5" s="21"/>
      <c r="CJU5" s="21"/>
      <c r="CJV5" s="21"/>
      <c r="CJW5" s="21"/>
      <c r="CJX5" s="21"/>
      <c r="CJY5" s="21"/>
      <c r="CJZ5" s="21"/>
      <c r="CKA5" s="21"/>
      <c r="CKB5" s="21"/>
      <c r="CKC5" s="21"/>
      <c r="CKD5" s="21"/>
      <c r="CKE5" s="21"/>
      <c r="CKF5" s="21"/>
      <c r="CKG5" s="21"/>
      <c r="CKH5" s="21"/>
      <c r="CKI5" s="21"/>
      <c r="CKJ5" s="21"/>
      <c r="CKK5" s="21"/>
      <c r="CKL5" s="21"/>
      <c r="CKM5" s="21"/>
      <c r="CKN5" s="21"/>
      <c r="CKO5" s="21"/>
      <c r="CKP5" s="21"/>
      <c r="CKQ5" s="21"/>
      <c r="CKR5" s="21"/>
      <c r="CKS5" s="21"/>
      <c r="CKT5" s="21"/>
      <c r="CKU5" s="21"/>
      <c r="CKV5" s="21"/>
      <c r="CKW5" s="21"/>
      <c r="CKX5" s="21"/>
      <c r="CKY5" s="21"/>
      <c r="CKZ5" s="21"/>
      <c r="CLA5" s="21"/>
      <c r="CLB5" s="21"/>
      <c r="CLC5" s="21"/>
      <c r="CLD5" s="21"/>
      <c r="CLE5" s="21"/>
      <c r="CLF5" s="21"/>
      <c r="CLG5" s="21"/>
      <c r="CLH5" s="21"/>
      <c r="CLI5" s="21"/>
      <c r="CLJ5" s="21"/>
      <c r="CLK5" s="21"/>
      <c r="CLL5" s="21"/>
      <c r="CLM5" s="21"/>
      <c r="CLN5" s="21"/>
      <c r="CLO5" s="21"/>
      <c r="CLP5" s="21"/>
      <c r="CLQ5" s="21"/>
      <c r="CLR5" s="21"/>
      <c r="CLS5" s="21"/>
      <c r="CLT5" s="21"/>
      <c r="CLU5" s="21"/>
      <c r="CLV5" s="21"/>
      <c r="CLW5" s="21"/>
      <c r="CLX5" s="21"/>
      <c r="CLY5" s="21"/>
      <c r="CLZ5" s="21"/>
      <c r="CMA5" s="21"/>
      <c r="CMB5" s="21"/>
      <c r="CMC5" s="21"/>
      <c r="CMD5" s="21"/>
      <c r="CME5" s="21"/>
      <c r="CMF5" s="21"/>
      <c r="CMG5" s="21"/>
      <c r="CMH5" s="21"/>
      <c r="CMI5" s="21"/>
      <c r="CMJ5" s="21"/>
      <c r="CMK5" s="21"/>
      <c r="CML5" s="21"/>
      <c r="CMM5" s="21"/>
      <c r="CMN5" s="21"/>
      <c r="CMO5" s="21"/>
      <c r="CMP5" s="21"/>
      <c r="CMQ5" s="21"/>
      <c r="CMR5" s="21"/>
      <c r="CMS5" s="21"/>
      <c r="CMT5" s="21"/>
      <c r="CMU5" s="21"/>
      <c r="CMV5" s="21"/>
      <c r="CMW5" s="21"/>
      <c r="CMX5" s="21"/>
      <c r="CMY5" s="21"/>
      <c r="CMZ5" s="21"/>
      <c r="CNA5" s="21"/>
      <c r="CNB5" s="21"/>
      <c r="CNC5" s="21"/>
      <c r="CND5" s="21"/>
      <c r="CNE5" s="21"/>
      <c r="CNF5" s="21"/>
      <c r="CNG5" s="21"/>
      <c r="CNH5" s="21"/>
      <c r="CNI5" s="21"/>
      <c r="CNJ5" s="21"/>
      <c r="CNK5" s="21"/>
      <c r="CNL5" s="21"/>
      <c r="CNM5" s="21"/>
      <c r="CNN5" s="21"/>
      <c r="CNO5" s="21"/>
      <c r="CNP5" s="21"/>
      <c r="CNQ5" s="21"/>
      <c r="CNR5" s="21"/>
      <c r="CNS5" s="21"/>
      <c r="CNT5" s="21"/>
      <c r="CNU5" s="21"/>
      <c r="CNV5" s="21"/>
      <c r="CNW5" s="21"/>
      <c r="CNX5" s="21"/>
      <c r="CNY5" s="21"/>
      <c r="CNZ5" s="21"/>
      <c r="COA5" s="21"/>
      <c r="COB5" s="21"/>
      <c r="COC5" s="21"/>
      <c r="COD5" s="21"/>
      <c r="COE5" s="21"/>
      <c r="COF5" s="21"/>
      <c r="COG5" s="21"/>
      <c r="COH5" s="21"/>
      <c r="COI5" s="21"/>
      <c r="COJ5" s="21"/>
      <c r="COK5" s="21"/>
      <c r="COL5" s="21"/>
      <c r="COM5" s="21"/>
      <c r="CON5" s="21"/>
      <c r="COO5" s="21"/>
      <c r="COP5" s="21"/>
      <c r="COQ5" s="21"/>
      <c r="COR5" s="21"/>
      <c r="COS5" s="21"/>
      <c r="COT5" s="21"/>
      <c r="COU5" s="21"/>
      <c r="COV5" s="21"/>
      <c r="COW5" s="21"/>
      <c r="COX5" s="21"/>
      <c r="COY5" s="21"/>
      <c r="COZ5" s="21"/>
      <c r="CPA5" s="21"/>
      <c r="CPB5" s="21"/>
      <c r="CPC5" s="21"/>
      <c r="CPD5" s="21"/>
      <c r="CPE5" s="21"/>
      <c r="CPF5" s="21"/>
      <c r="CPG5" s="21"/>
      <c r="CPH5" s="21"/>
      <c r="CPI5" s="21"/>
      <c r="CPJ5" s="21"/>
      <c r="CPK5" s="21"/>
      <c r="CPL5" s="21"/>
      <c r="CPM5" s="21"/>
      <c r="CPN5" s="21"/>
      <c r="CPO5" s="21"/>
      <c r="CPP5" s="21"/>
      <c r="CPQ5" s="21"/>
      <c r="CPR5" s="21"/>
      <c r="CPS5" s="21"/>
      <c r="CPT5" s="21"/>
      <c r="CPU5" s="21"/>
      <c r="CPV5" s="21"/>
      <c r="CPW5" s="21"/>
      <c r="CPX5" s="21"/>
      <c r="CPY5" s="21"/>
      <c r="CPZ5" s="21"/>
      <c r="CQA5" s="21"/>
      <c r="CQB5" s="21"/>
      <c r="CQC5" s="21"/>
      <c r="CQD5" s="21"/>
      <c r="CQE5" s="21"/>
      <c r="CQF5" s="21"/>
      <c r="CQG5" s="21"/>
      <c r="CQH5" s="21"/>
      <c r="CQI5" s="21"/>
      <c r="CQJ5" s="21"/>
      <c r="CQK5" s="21"/>
      <c r="CQL5" s="21"/>
      <c r="CQM5" s="21"/>
      <c r="CQN5" s="21"/>
      <c r="CQO5" s="21"/>
      <c r="CQP5" s="21"/>
      <c r="CQQ5" s="21"/>
      <c r="CQR5" s="21"/>
      <c r="CQS5" s="21"/>
      <c r="CQT5" s="21"/>
      <c r="CQU5" s="21"/>
      <c r="CQV5" s="21"/>
      <c r="CQW5" s="21"/>
      <c r="CQX5" s="21"/>
      <c r="CQY5" s="21"/>
      <c r="CQZ5" s="21"/>
      <c r="CRA5" s="21"/>
      <c r="CRB5" s="21"/>
      <c r="CRC5" s="21"/>
      <c r="CRD5" s="21"/>
      <c r="CRE5" s="21"/>
      <c r="CRF5" s="21"/>
      <c r="CRG5" s="21"/>
      <c r="CRH5" s="21"/>
      <c r="CRI5" s="21"/>
      <c r="CRJ5" s="21"/>
      <c r="CRK5" s="21"/>
      <c r="CRL5" s="21"/>
      <c r="CRM5" s="21"/>
      <c r="CRN5" s="21"/>
      <c r="CRO5" s="21"/>
      <c r="CRP5" s="21"/>
      <c r="CRQ5" s="21"/>
      <c r="CRR5" s="21"/>
      <c r="CRS5" s="21"/>
      <c r="CRT5" s="21"/>
      <c r="CRU5" s="21"/>
      <c r="CRV5" s="21"/>
      <c r="CRW5" s="21"/>
      <c r="CRX5" s="21"/>
      <c r="CRY5" s="21"/>
      <c r="CRZ5" s="21"/>
      <c r="CSA5" s="21"/>
      <c r="CSB5" s="21"/>
      <c r="CSC5" s="21"/>
      <c r="CSD5" s="21"/>
      <c r="CSE5" s="21"/>
      <c r="CSF5" s="21"/>
      <c r="CSG5" s="21"/>
      <c r="CSH5" s="21"/>
      <c r="CSI5" s="21"/>
      <c r="CSJ5" s="21"/>
      <c r="CSK5" s="21"/>
      <c r="CSL5" s="21"/>
      <c r="CSM5" s="21"/>
      <c r="CSN5" s="21"/>
      <c r="CSO5" s="21"/>
      <c r="CSP5" s="21"/>
      <c r="CSQ5" s="21"/>
      <c r="CSR5" s="21"/>
      <c r="CSS5" s="21"/>
      <c r="CST5" s="21"/>
      <c r="CSU5" s="21"/>
      <c r="CSV5" s="21"/>
      <c r="CSW5" s="21"/>
      <c r="CSX5" s="21"/>
      <c r="CSY5" s="21"/>
      <c r="CSZ5" s="21"/>
      <c r="CTA5" s="21"/>
      <c r="CTB5" s="21"/>
      <c r="CTC5" s="21"/>
      <c r="CTD5" s="21"/>
      <c r="CTE5" s="21"/>
      <c r="CTF5" s="21"/>
      <c r="CTG5" s="21"/>
      <c r="CTH5" s="21"/>
      <c r="CTI5" s="21"/>
      <c r="CTJ5" s="21"/>
      <c r="CTK5" s="21"/>
      <c r="CTL5" s="21"/>
      <c r="CTM5" s="21"/>
      <c r="CTN5" s="21"/>
      <c r="CTO5" s="21"/>
      <c r="CTP5" s="21"/>
      <c r="CTQ5" s="21"/>
      <c r="CTR5" s="21"/>
      <c r="CTS5" s="21"/>
      <c r="CTT5" s="21"/>
      <c r="CTU5" s="21"/>
      <c r="CTV5" s="21"/>
      <c r="CTW5" s="21"/>
      <c r="CTX5" s="21"/>
      <c r="CTY5" s="21"/>
      <c r="CTZ5" s="21"/>
      <c r="CUA5" s="21"/>
      <c r="CUB5" s="21"/>
      <c r="CUC5" s="21"/>
      <c r="CUD5" s="21"/>
      <c r="CUE5" s="21"/>
      <c r="CUF5" s="21"/>
      <c r="CUG5" s="21"/>
      <c r="CUH5" s="21"/>
      <c r="CUI5" s="21"/>
      <c r="CUJ5" s="21"/>
      <c r="CUK5" s="21"/>
      <c r="CUL5" s="21"/>
      <c r="CUM5" s="21"/>
      <c r="CUN5" s="21"/>
      <c r="CUO5" s="21"/>
      <c r="CUP5" s="21"/>
      <c r="CUQ5" s="21"/>
      <c r="CUR5" s="21"/>
      <c r="CUS5" s="21"/>
      <c r="CUT5" s="21"/>
      <c r="CUU5" s="21"/>
      <c r="CUV5" s="21"/>
      <c r="CUW5" s="21"/>
      <c r="CUX5" s="21"/>
      <c r="CUY5" s="21"/>
      <c r="CUZ5" s="21"/>
      <c r="CVA5" s="21"/>
      <c r="CVB5" s="21"/>
      <c r="CVC5" s="21"/>
      <c r="CVD5" s="21"/>
      <c r="CVE5" s="21"/>
      <c r="CVF5" s="21"/>
      <c r="CVG5" s="21"/>
      <c r="CVH5" s="21"/>
      <c r="CVI5" s="21"/>
      <c r="CVJ5" s="21"/>
      <c r="CVK5" s="21"/>
      <c r="CVL5" s="21"/>
      <c r="CVM5" s="21"/>
      <c r="CVN5" s="21"/>
      <c r="CVO5" s="21"/>
      <c r="CVP5" s="21"/>
      <c r="CVQ5" s="21"/>
      <c r="CVR5" s="21"/>
      <c r="CVS5" s="21"/>
      <c r="CVT5" s="21"/>
      <c r="CVU5" s="21"/>
      <c r="CVV5" s="21"/>
      <c r="CVW5" s="21"/>
      <c r="CVX5" s="21"/>
      <c r="CVY5" s="21"/>
      <c r="CVZ5" s="21"/>
      <c r="CWA5" s="21"/>
      <c r="CWB5" s="21"/>
      <c r="CWC5" s="21"/>
      <c r="CWD5" s="21"/>
      <c r="CWE5" s="21"/>
      <c r="CWF5" s="21"/>
      <c r="CWG5" s="21"/>
      <c r="CWH5" s="21"/>
      <c r="CWI5" s="21"/>
      <c r="CWJ5" s="21"/>
      <c r="CWK5" s="21"/>
      <c r="CWL5" s="21"/>
      <c r="CWM5" s="21"/>
      <c r="CWN5" s="21"/>
      <c r="CWO5" s="21"/>
      <c r="CWP5" s="21"/>
      <c r="CWQ5" s="21"/>
      <c r="CWR5" s="21"/>
      <c r="CWS5" s="21"/>
      <c r="CWT5" s="21"/>
      <c r="CWU5" s="21"/>
      <c r="CWV5" s="21"/>
      <c r="CWW5" s="21"/>
      <c r="CWX5" s="21"/>
      <c r="CWY5" s="21"/>
      <c r="CWZ5" s="21"/>
      <c r="CXA5" s="21"/>
      <c r="CXB5" s="21"/>
      <c r="CXC5" s="21"/>
      <c r="CXD5" s="21"/>
      <c r="CXE5" s="21"/>
      <c r="CXF5" s="21"/>
      <c r="CXG5" s="21"/>
      <c r="CXH5" s="21"/>
      <c r="CXI5" s="21"/>
      <c r="CXJ5" s="21"/>
      <c r="CXK5" s="21"/>
      <c r="CXL5" s="21"/>
      <c r="CXM5" s="21"/>
      <c r="CXN5" s="21"/>
      <c r="CXO5" s="21"/>
      <c r="CXP5" s="21"/>
      <c r="CXQ5" s="21"/>
      <c r="CXR5" s="21"/>
      <c r="CXS5" s="21"/>
      <c r="CXT5" s="21"/>
      <c r="CXU5" s="21"/>
      <c r="CXV5" s="21"/>
      <c r="CXW5" s="21"/>
      <c r="CXX5" s="21"/>
      <c r="CXY5" s="21"/>
      <c r="CXZ5" s="21"/>
      <c r="CYA5" s="21"/>
      <c r="CYB5" s="21"/>
      <c r="CYC5" s="21"/>
      <c r="CYD5" s="21"/>
      <c r="CYE5" s="21"/>
      <c r="CYF5" s="21"/>
      <c r="CYG5" s="21"/>
      <c r="CYH5" s="21"/>
      <c r="CYI5" s="21"/>
      <c r="CYJ5" s="21"/>
      <c r="CYK5" s="21"/>
      <c r="CYL5" s="21"/>
      <c r="CYM5" s="21"/>
      <c r="CYN5" s="21"/>
      <c r="CYO5" s="21"/>
      <c r="CYP5" s="21"/>
      <c r="CYQ5" s="21"/>
      <c r="CYR5" s="21"/>
      <c r="CYS5" s="21"/>
      <c r="CYT5" s="21"/>
      <c r="CYU5" s="21"/>
      <c r="CYV5" s="21"/>
      <c r="CYW5" s="21"/>
      <c r="CYX5" s="21"/>
      <c r="CYY5" s="21"/>
      <c r="CYZ5" s="21"/>
      <c r="CZA5" s="21"/>
      <c r="CZB5" s="21"/>
      <c r="CZC5" s="21"/>
      <c r="CZD5" s="21"/>
      <c r="CZE5" s="21"/>
      <c r="CZF5" s="21"/>
      <c r="CZG5" s="21"/>
      <c r="CZH5" s="21"/>
      <c r="CZI5" s="21"/>
      <c r="CZJ5" s="21"/>
      <c r="CZK5" s="21"/>
      <c r="CZL5" s="21"/>
      <c r="CZM5" s="21"/>
      <c r="CZN5" s="21"/>
      <c r="CZO5" s="21"/>
      <c r="CZP5" s="21"/>
      <c r="CZQ5" s="21"/>
      <c r="CZR5" s="21"/>
      <c r="CZS5" s="21"/>
      <c r="CZT5" s="21"/>
      <c r="CZU5" s="21"/>
      <c r="CZV5" s="21"/>
      <c r="CZW5" s="21"/>
      <c r="CZX5" s="21"/>
      <c r="CZY5" s="21"/>
      <c r="CZZ5" s="21"/>
      <c r="DAA5" s="21"/>
      <c r="DAB5" s="21"/>
      <c r="DAC5" s="21"/>
      <c r="DAD5" s="21"/>
      <c r="DAE5" s="21"/>
      <c r="DAF5" s="21"/>
      <c r="DAG5" s="21"/>
      <c r="DAH5" s="21"/>
      <c r="DAI5" s="21"/>
      <c r="DAJ5" s="21"/>
      <c r="DAK5" s="21"/>
      <c r="DAL5" s="21"/>
      <c r="DAM5" s="21"/>
      <c r="DAN5" s="21"/>
      <c r="DAO5" s="21"/>
      <c r="DAP5" s="21"/>
      <c r="DAQ5" s="21"/>
      <c r="DAR5" s="21"/>
      <c r="DAS5" s="21"/>
      <c r="DAT5" s="21"/>
      <c r="DAU5" s="21"/>
      <c r="DAV5" s="21"/>
      <c r="DAW5" s="21"/>
      <c r="DAX5" s="21"/>
      <c r="DAY5" s="21"/>
      <c r="DAZ5" s="21"/>
      <c r="DBA5" s="21"/>
      <c r="DBB5" s="21"/>
      <c r="DBC5" s="21"/>
      <c r="DBD5" s="21"/>
      <c r="DBE5" s="21"/>
      <c r="DBF5" s="21"/>
      <c r="DBG5" s="21"/>
      <c r="DBH5" s="21"/>
      <c r="DBI5" s="21"/>
      <c r="DBJ5" s="21"/>
      <c r="DBK5" s="21"/>
      <c r="DBL5" s="21"/>
      <c r="DBM5" s="21"/>
      <c r="DBN5" s="21"/>
      <c r="DBO5" s="21"/>
      <c r="DBP5" s="21"/>
      <c r="DBQ5" s="21"/>
      <c r="DBR5" s="21"/>
      <c r="DBS5" s="21"/>
      <c r="DBT5" s="21"/>
      <c r="DBU5" s="21"/>
      <c r="DBV5" s="21"/>
      <c r="DBW5" s="21"/>
      <c r="DBX5" s="21"/>
      <c r="DBY5" s="21"/>
      <c r="DBZ5" s="21"/>
      <c r="DCA5" s="21"/>
      <c r="DCB5" s="21"/>
      <c r="DCC5" s="21"/>
      <c r="DCD5" s="21"/>
      <c r="DCE5" s="21"/>
      <c r="DCF5" s="21"/>
      <c r="DCG5" s="21"/>
      <c r="DCH5" s="21"/>
      <c r="DCI5" s="21"/>
      <c r="DCJ5" s="21"/>
      <c r="DCK5" s="21"/>
      <c r="DCL5" s="21"/>
      <c r="DCM5" s="21"/>
      <c r="DCN5" s="21"/>
      <c r="DCO5" s="21"/>
      <c r="DCP5" s="21"/>
      <c r="DCQ5" s="21"/>
      <c r="DCR5" s="21"/>
      <c r="DCS5" s="21"/>
      <c r="DCT5" s="21"/>
      <c r="DCU5" s="21"/>
      <c r="DCV5" s="21"/>
      <c r="DCW5" s="21"/>
      <c r="DCX5" s="21"/>
      <c r="DCY5" s="21"/>
      <c r="DCZ5" s="21"/>
      <c r="DDA5" s="21"/>
      <c r="DDB5" s="21"/>
      <c r="DDC5" s="21"/>
      <c r="DDD5" s="21"/>
      <c r="DDE5" s="21"/>
      <c r="DDF5" s="21"/>
      <c r="DDG5" s="21"/>
      <c r="DDH5" s="21"/>
      <c r="DDI5" s="21"/>
      <c r="DDJ5" s="21"/>
      <c r="DDK5" s="21"/>
      <c r="DDL5" s="21"/>
      <c r="DDM5" s="21"/>
      <c r="DDN5" s="21"/>
      <c r="DDO5" s="21"/>
      <c r="DDP5" s="21"/>
      <c r="DDQ5" s="21"/>
      <c r="DDR5" s="21"/>
      <c r="DDS5" s="21"/>
      <c r="DDT5" s="21"/>
      <c r="DDU5" s="21"/>
      <c r="DDV5" s="21"/>
      <c r="DDW5" s="21"/>
      <c r="DDX5" s="21"/>
      <c r="DDY5" s="21"/>
      <c r="DDZ5" s="21"/>
      <c r="DEA5" s="21"/>
      <c r="DEB5" s="21"/>
      <c r="DEC5" s="21"/>
      <c r="DED5" s="21"/>
      <c r="DEE5" s="21"/>
      <c r="DEF5" s="21"/>
      <c r="DEG5" s="21"/>
      <c r="DEH5" s="21"/>
      <c r="DEI5" s="21"/>
      <c r="DEJ5" s="21"/>
      <c r="DEK5" s="21"/>
      <c r="DEL5" s="21"/>
      <c r="DEM5" s="21"/>
      <c r="DEN5" s="21"/>
      <c r="DEO5" s="21"/>
      <c r="DEP5" s="21"/>
      <c r="DEQ5" s="21"/>
      <c r="DER5" s="21"/>
      <c r="DES5" s="21"/>
      <c r="DET5" s="21"/>
      <c r="DEU5" s="21"/>
      <c r="DEV5" s="21"/>
      <c r="DEW5" s="21"/>
      <c r="DEX5" s="21"/>
      <c r="DEY5" s="21"/>
      <c r="DEZ5" s="21"/>
      <c r="DFA5" s="21"/>
      <c r="DFB5" s="21"/>
      <c r="DFC5" s="21"/>
      <c r="DFD5" s="21"/>
      <c r="DFE5" s="21"/>
      <c r="DFF5" s="21"/>
      <c r="DFG5" s="21"/>
      <c r="DFH5" s="21"/>
      <c r="DFI5" s="21"/>
      <c r="DFJ5" s="21"/>
      <c r="DFK5" s="21"/>
      <c r="DFL5" s="21"/>
      <c r="DFM5" s="21"/>
      <c r="DFN5" s="21"/>
      <c r="DFO5" s="21"/>
      <c r="DFP5" s="21"/>
      <c r="DFQ5" s="21"/>
      <c r="DFR5" s="21"/>
      <c r="DFS5" s="21"/>
      <c r="DFT5" s="21"/>
      <c r="DFU5" s="21"/>
      <c r="DFV5" s="21"/>
      <c r="DFW5" s="21"/>
      <c r="DFX5" s="21"/>
      <c r="DFY5" s="21"/>
      <c r="DFZ5" s="21"/>
      <c r="DGA5" s="21"/>
      <c r="DGB5" s="21"/>
      <c r="DGC5" s="21"/>
      <c r="DGD5" s="21"/>
      <c r="DGE5" s="21"/>
      <c r="DGF5" s="21"/>
      <c r="DGG5" s="21"/>
      <c r="DGH5" s="21"/>
      <c r="DGI5" s="21"/>
      <c r="DGJ5" s="21"/>
      <c r="DGK5" s="21"/>
      <c r="DGL5" s="21"/>
      <c r="DGM5" s="21"/>
      <c r="DGN5" s="21"/>
      <c r="DGO5" s="21"/>
      <c r="DGP5" s="21"/>
      <c r="DGQ5" s="21"/>
      <c r="DGR5" s="21"/>
      <c r="DGS5" s="21"/>
      <c r="DGT5" s="21"/>
      <c r="DGU5" s="21"/>
      <c r="DGV5" s="21"/>
      <c r="DGW5" s="21"/>
      <c r="DGX5" s="21"/>
      <c r="DGY5" s="21"/>
      <c r="DGZ5" s="21"/>
      <c r="DHA5" s="21"/>
      <c r="DHB5" s="21"/>
      <c r="DHC5" s="21"/>
      <c r="DHD5" s="21"/>
      <c r="DHE5" s="21"/>
      <c r="DHF5" s="21"/>
      <c r="DHG5" s="21"/>
      <c r="DHH5" s="21"/>
      <c r="DHI5" s="21"/>
      <c r="DHJ5" s="21"/>
      <c r="DHK5" s="21"/>
      <c r="DHL5" s="21"/>
      <c r="DHM5" s="21"/>
      <c r="DHN5" s="21"/>
      <c r="DHO5" s="21"/>
      <c r="DHP5" s="21"/>
      <c r="DHQ5" s="21"/>
      <c r="DHR5" s="21"/>
      <c r="DHS5" s="21"/>
      <c r="DHT5" s="21"/>
      <c r="DHU5" s="21"/>
      <c r="DHV5" s="21"/>
      <c r="DHW5" s="21"/>
      <c r="DHX5" s="21"/>
      <c r="DHY5" s="21"/>
      <c r="DHZ5" s="21"/>
      <c r="DIA5" s="21"/>
      <c r="DIB5" s="21"/>
      <c r="DIC5" s="21"/>
      <c r="DID5" s="21"/>
      <c r="DIE5" s="21"/>
      <c r="DIF5" s="21"/>
      <c r="DIG5" s="21"/>
      <c r="DIH5" s="21"/>
      <c r="DII5" s="21"/>
      <c r="DIJ5" s="21"/>
      <c r="DIK5" s="21"/>
      <c r="DIL5" s="21"/>
      <c r="DIM5" s="21"/>
      <c r="DIN5" s="21"/>
      <c r="DIO5" s="21"/>
      <c r="DIP5" s="21"/>
      <c r="DIQ5" s="21"/>
      <c r="DIR5" s="21"/>
      <c r="DIS5" s="21"/>
      <c r="DIT5" s="21"/>
      <c r="DIU5" s="21"/>
      <c r="DIV5" s="21"/>
      <c r="DIW5" s="21"/>
      <c r="DIX5" s="21"/>
      <c r="DIY5" s="21"/>
      <c r="DIZ5" s="21"/>
      <c r="DJA5" s="21"/>
      <c r="DJB5" s="21"/>
      <c r="DJC5" s="21"/>
      <c r="DJD5" s="21"/>
      <c r="DJE5" s="21"/>
      <c r="DJF5" s="21"/>
      <c r="DJG5" s="21"/>
      <c r="DJH5" s="21"/>
      <c r="DJI5" s="21"/>
      <c r="DJJ5" s="21"/>
      <c r="DJK5" s="21"/>
      <c r="DJL5" s="21"/>
      <c r="DJM5" s="21"/>
      <c r="DJN5" s="21"/>
      <c r="DJO5" s="21"/>
      <c r="DJP5" s="21"/>
      <c r="DJQ5" s="21"/>
      <c r="DJR5" s="21"/>
      <c r="DJS5" s="21"/>
      <c r="DJT5" s="21"/>
      <c r="DJU5" s="21"/>
      <c r="DJV5" s="21"/>
      <c r="DJW5" s="21"/>
      <c r="DJX5" s="21"/>
      <c r="DJY5" s="21"/>
      <c r="DJZ5" s="21"/>
      <c r="DKA5" s="21"/>
      <c r="DKB5" s="21"/>
      <c r="DKC5" s="21"/>
      <c r="DKD5" s="21"/>
      <c r="DKE5" s="21"/>
      <c r="DKF5" s="21"/>
      <c r="DKG5" s="21"/>
      <c r="DKH5" s="21"/>
      <c r="DKI5" s="21"/>
      <c r="DKJ5" s="21"/>
      <c r="DKK5" s="21"/>
      <c r="DKL5" s="21"/>
      <c r="DKM5" s="21"/>
      <c r="DKN5" s="21"/>
      <c r="DKO5" s="21"/>
      <c r="DKP5" s="21"/>
      <c r="DKQ5" s="21"/>
      <c r="DKR5" s="21"/>
      <c r="DKS5" s="21"/>
      <c r="DKT5" s="21"/>
      <c r="DKU5" s="21"/>
      <c r="DKV5" s="21"/>
      <c r="DKW5" s="21"/>
      <c r="DKX5" s="21"/>
      <c r="DKY5" s="21"/>
      <c r="DKZ5" s="21"/>
      <c r="DLA5" s="21"/>
      <c r="DLB5" s="21"/>
      <c r="DLC5" s="21"/>
      <c r="DLD5" s="21"/>
      <c r="DLE5" s="21"/>
      <c r="DLF5" s="21"/>
      <c r="DLG5" s="21"/>
      <c r="DLH5" s="21"/>
      <c r="DLI5" s="21"/>
      <c r="DLJ5" s="21"/>
      <c r="DLK5" s="21"/>
      <c r="DLL5" s="21"/>
      <c r="DLM5" s="21"/>
      <c r="DLN5" s="21"/>
      <c r="DLO5" s="21"/>
      <c r="DLP5" s="21"/>
      <c r="DLQ5" s="21"/>
      <c r="DLR5" s="21"/>
      <c r="DLS5" s="21"/>
      <c r="DLT5" s="21"/>
      <c r="DLU5" s="21"/>
      <c r="DLV5" s="21"/>
      <c r="DLW5" s="21"/>
      <c r="DLX5" s="21"/>
      <c r="DLY5" s="21"/>
      <c r="DLZ5" s="21"/>
      <c r="DMA5" s="21"/>
      <c r="DMB5" s="21"/>
      <c r="DMC5" s="21"/>
      <c r="DMD5" s="21"/>
      <c r="DME5" s="21"/>
      <c r="DMF5" s="21"/>
      <c r="DMG5" s="21"/>
      <c r="DMH5" s="21"/>
      <c r="DMI5" s="21"/>
      <c r="DMJ5" s="21"/>
      <c r="DMK5" s="21"/>
      <c r="DML5" s="21"/>
      <c r="DMM5" s="21"/>
      <c r="DMN5" s="21"/>
      <c r="DMO5" s="21"/>
      <c r="DMP5" s="21"/>
      <c r="DMQ5" s="21"/>
      <c r="DMR5" s="21"/>
      <c r="DMS5" s="21"/>
      <c r="DMT5" s="21"/>
      <c r="DMU5" s="21"/>
      <c r="DMV5" s="21"/>
      <c r="DMW5" s="21"/>
      <c r="DMX5" s="21"/>
      <c r="DMY5" s="21"/>
      <c r="DMZ5" s="21"/>
      <c r="DNA5" s="21"/>
      <c r="DNB5" s="21"/>
      <c r="DNC5" s="21"/>
      <c r="DND5" s="21"/>
      <c r="DNE5" s="21"/>
      <c r="DNF5" s="21"/>
      <c r="DNG5" s="21"/>
      <c r="DNH5" s="21"/>
      <c r="DNI5" s="21"/>
      <c r="DNJ5" s="21"/>
      <c r="DNK5" s="21"/>
      <c r="DNL5" s="21"/>
      <c r="DNM5" s="21"/>
      <c r="DNN5" s="21"/>
      <c r="DNO5" s="21"/>
      <c r="DNP5" s="21"/>
      <c r="DNQ5" s="21"/>
      <c r="DNR5" s="21"/>
      <c r="DNS5" s="21"/>
      <c r="DNT5" s="21"/>
      <c r="DNU5" s="21"/>
      <c r="DNV5" s="21"/>
      <c r="DNW5" s="21"/>
      <c r="DNX5" s="21"/>
      <c r="DNY5" s="21"/>
      <c r="DNZ5" s="21"/>
      <c r="DOA5" s="21"/>
      <c r="DOB5" s="21"/>
      <c r="DOC5" s="21"/>
      <c r="DOD5" s="21"/>
      <c r="DOE5" s="21"/>
      <c r="DOF5" s="21"/>
      <c r="DOG5" s="21"/>
      <c r="DOH5" s="21"/>
      <c r="DOI5" s="21"/>
      <c r="DOJ5" s="21"/>
      <c r="DOK5" s="21"/>
      <c r="DOL5" s="21"/>
      <c r="DOM5" s="21"/>
      <c r="DON5" s="21"/>
      <c r="DOO5" s="21"/>
      <c r="DOP5" s="21"/>
      <c r="DOQ5" s="21"/>
      <c r="DOR5" s="21"/>
      <c r="DOS5" s="21"/>
      <c r="DOT5" s="21"/>
      <c r="DOU5" s="21"/>
      <c r="DOV5" s="21"/>
      <c r="DOW5" s="21"/>
      <c r="DOX5" s="21"/>
      <c r="DOY5" s="21"/>
      <c r="DOZ5" s="21"/>
      <c r="DPA5" s="21"/>
      <c r="DPB5" s="21"/>
      <c r="DPC5" s="21"/>
      <c r="DPD5" s="21"/>
      <c r="DPE5" s="21"/>
      <c r="DPF5" s="21"/>
      <c r="DPG5" s="21"/>
      <c r="DPH5" s="21"/>
      <c r="DPI5" s="21"/>
      <c r="DPJ5" s="21"/>
      <c r="DPK5" s="21"/>
      <c r="DPL5" s="21"/>
      <c r="DPM5" s="21"/>
      <c r="DPN5" s="21"/>
      <c r="DPO5" s="21"/>
      <c r="DPP5" s="21"/>
      <c r="DPQ5" s="21"/>
      <c r="DPR5" s="21"/>
      <c r="DPS5" s="21"/>
      <c r="DPT5" s="21"/>
      <c r="DPU5" s="21"/>
      <c r="DPV5" s="21"/>
      <c r="DPW5" s="21"/>
      <c r="DPX5" s="21"/>
      <c r="DPY5" s="21"/>
      <c r="DPZ5" s="21"/>
      <c r="DQA5" s="21"/>
      <c r="DQB5" s="21"/>
      <c r="DQC5" s="21"/>
      <c r="DQD5" s="21"/>
      <c r="DQE5" s="21"/>
      <c r="DQF5" s="21"/>
      <c r="DQG5" s="21"/>
      <c r="DQH5" s="21"/>
      <c r="DQI5" s="21"/>
      <c r="DQJ5" s="21"/>
      <c r="DQK5" s="21"/>
      <c r="DQL5" s="21"/>
      <c r="DQM5" s="21"/>
      <c r="DQN5" s="21"/>
      <c r="DQO5" s="21"/>
      <c r="DQP5" s="21"/>
      <c r="DQQ5" s="21"/>
      <c r="DQR5" s="21"/>
      <c r="DQS5" s="21"/>
      <c r="DQT5" s="21"/>
      <c r="DQU5" s="21"/>
      <c r="DQV5" s="21"/>
      <c r="DQW5" s="21"/>
      <c r="DQX5" s="21"/>
      <c r="DQY5" s="21"/>
      <c r="DQZ5" s="21"/>
      <c r="DRA5" s="21"/>
      <c r="DRB5" s="21"/>
      <c r="DRC5" s="21"/>
      <c r="DRD5" s="21"/>
      <c r="DRE5" s="21"/>
      <c r="DRF5" s="21"/>
      <c r="DRG5" s="21"/>
      <c r="DRH5" s="21"/>
      <c r="DRI5" s="21"/>
      <c r="DRJ5" s="21"/>
      <c r="DRK5" s="21"/>
      <c r="DRL5" s="21"/>
      <c r="DRM5" s="21"/>
      <c r="DRN5" s="21"/>
      <c r="DRO5" s="21"/>
      <c r="DRP5" s="21"/>
      <c r="DRQ5" s="21"/>
      <c r="DRR5" s="21"/>
      <c r="DRS5" s="21"/>
      <c r="DRT5" s="21"/>
      <c r="DRU5" s="21"/>
      <c r="DRV5" s="21"/>
      <c r="DRW5" s="21"/>
      <c r="DRX5" s="21"/>
      <c r="DRY5" s="21"/>
      <c r="DRZ5" s="21"/>
      <c r="DSA5" s="21"/>
      <c r="DSB5" s="21"/>
      <c r="DSC5" s="21"/>
      <c r="DSD5" s="21"/>
      <c r="DSE5" s="21"/>
      <c r="DSF5" s="21"/>
      <c r="DSG5" s="21"/>
      <c r="DSH5" s="21"/>
      <c r="DSI5" s="21"/>
      <c r="DSJ5" s="21"/>
      <c r="DSK5" s="21"/>
      <c r="DSL5" s="21"/>
      <c r="DSM5" s="21"/>
      <c r="DSN5" s="21"/>
      <c r="DSO5" s="21"/>
      <c r="DSP5" s="21"/>
      <c r="DSQ5" s="21"/>
      <c r="DSR5" s="21"/>
      <c r="DSS5" s="21"/>
      <c r="DST5" s="21"/>
      <c r="DSU5" s="21"/>
      <c r="DSV5" s="21"/>
      <c r="DSW5" s="21"/>
      <c r="DSX5" s="21"/>
      <c r="DSY5" s="21"/>
      <c r="DSZ5" s="21"/>
      <c r="DTA5" s="21"/>
      <c r="DTB5" s="21"/>
      <c r="DTC5" s="21"/>
      <c r="DTD5" s="21"/>
      <c r="DTE5" s="21"/>
      <c r="DTF5" s="21"/>
      <c r="DTG5" s="21"/>
      <c r="DTH5" s="21"/>
      <c r="DTI5" s="21"/>
      <c r="DTJ5" s="21"/>
      <c r="DTK5" s="21"/>
      <c r="DTL5" s="21"/>
      <c r="DTM5" s="21"/>
      <c r="DTN5" s="21"/>
      <c r="DTO5" s="21"/>
      <c r="DTP5" s="21"/>
      <c r="DTQ5" s="21"/>
      <c r="DTR5" s="21"/>
      <c r="DTS5" s="21"/>
      <c r="DTT5" s="21"/>
      <c r="DTU5" s="21"/>
      <c r="DTV5" s="21"/>
      <c r="DTW5" s="21"/>
      <c r="DTX5" s="21"/>
      <c r="DTY5" s="21"/>
      <c r="DTZ5" s="21"/>
      <c r="DUA5" s="21"/>
      <c r="DUB5" s="21"/>
      <c r="DUC5" s="21"/>
      <c r="DUD5" s="21"/>
      <c r="DUE5" s="21"/>
      <c r="DUF5" s="21"/>
      <c r="DUG5" s="21"/>
      <c r="DUH5" s="21"/>
      <c r="DUI5" s="21"/>
      <c r="DUJ5" s="21"/>
      <c r="DUK5" s="21"/>
      <c r="DUL5" s="21"/>
      <c r="DUM5" s="21"/>
      <c r="DUN5" s="21"/>
      <c r="DUO5" s="21"/>
      <c r="DUP5" s="21"/>
      <c r="DUQ5" s="21"/>
      <c r="DUR5" s="21"/>
      <c r="DUS5" s="21"/>
      <c r="DUT5" s="21"/>
      <c r="DUU5" s="21"/>
      <c r="DUV5" s="21"/>
      <c r="DUW5" s="21"/>
      <c r="DUX5" s="21"/>
      <c r="DUY5" s="21"/>
      <c r="DUZ5" s="21"/>
      <c r="DVA5" s="21"/>
      <c r="DVB5" s="21"/>
      <c r="DVC5" s="21"/>
      <c r="DVD5" s="21"/>
      <c r="DVE5" s="21"/>
      <c r="DVF5" s="21"/>
      <c r="DVG5" s="21"/>
      <c r="DVH5" s="21"/>
      <c r="DVI5" s="21"/>
      <c r="DVJ5" s="21"/>
      <c r="DVK5" s="21"/>
      <c r="DVL5" s="21"/>
      <c r="DVM5" s="21"/>
      <c r="DVN5" s="21"/>
      <c r="DVO5" s="21"/>
      <c r="DVP5" s="21"/>
      <c r="DVQ5" s="21"/>
      <c r="DVR5" s="21"/>
      <c r="DVS5" s="21"/>
      <c r="DVT5" s="21"/>
      <c r="DVU5" s="21"/>
      <c r="DVV5" s="21"/>
      <c r="DVW5" s="21"/>
      <c r="DVX5" s="21"/>
      <c r="DVY5" s="21"/>
      <c r="DVZ5" s="21"/>
      <c r="DWA5" s="21"/>
      <c r="DWB5" s="21"/>
      <c r="DWC5" s="21"/>
      <c r="DWD5" s="21"/>
      <c r="DWE5" s="21"/>
      <c r="DWF5" s="21"/>
      <c r="DWG5" s="21"/>
      <c r="DWH5" s="21"/>
      <c r="DWI5" s="21"/>
      <c r="DWJ5" s="21"/>
      <c r="DWK5" s="21"/>
      <c r="DWL5" s="21"/>
      <c r="DWM5" s="21"/>
      <c r="DWN5" s="21"/>
      <c r="DWO5" s="21"/>
      <c r="DWP5" s="21"/>
      <c r="DWQ5" s="21"/>
      <c r="DWR5" s="21"/>
      <c r="DWS5" s="21"/>
      <c r="DWT5" s="21"/>
      <c r="DWU5" s="21"/>
      <c r="DWV5" s="21"/>
      <c r="DWW5" s="21"/>
      <c r="DWX5" s="21"/>
      <c r="DWY5" s="21"/>
      <c r="DWZ5" s="21"/>
      <c r="DXA5" s="21"/>
      <c r="DXB5" s="21"/>
      <c r="DXC5" s="21"/>
      <c r="DXD5" s="21"/>
      <c r="DXE5" s="21"/>
      <c r="DXF5" s="21"/>
      <c r="DXG5" s="21"/>
      <c r="DXH5" s="21"/>
      <c r="DXI5" s="21"/>
      <c r="DXJ5" s="21"/>
      <c r="DXK5" s="21"/>
      <c r="DXL5" s="21"/>
      <c r="DXM5" s="21"/>
      <c r="DXN5" s="21"/>
      <c r="DXO5" s="21"/>
      <c r="DXP5" s="21"/>
      <c r="DXQ5" s="21"/>
      <c r="DXR5" s="21"/>
      <c r="DXS5" s="21"/>
      <c r="DXT5" s="21"/>
      <c r="DXU5" s="21"/>
      <c r="DXV5" s="21"/>
      <c r="DXW5" s="21"/>
      <c r="DXX5" s="21"/>
      <c r="DXY5" s="21"/>
      <c r="DXZ5" s="21"/>
      <c r="DYA5" s="21"/>
      <c r="DYB5" s="21"/>
      <c r="DYC5" s="21"/>
      <c r="DYD5" s="21"/>
      <c r="DYE5" s="21"/>
      <c r="DYF5" s="21"/>
      <c r="DYG5" s="21"/>
      <c r="DYH5" s="21"/>
      <c r="DYI5" s="21"/>
      <c r="DYJ5" s="21"/>
      <c r="DYK5" s="21"/>
      <c r="DYL5" s="21"/>
      <c r="DYM5" s="21"/>
      <c r="DYN5" s="21"/>
      <c r="DYO5" s="21"/>
      <c r="DYP5" s="21"/>
      <c r="DYQ5" s="21"/>
      <c r="DYR5" s="21"/>
      <c r="DYS5" s="21"/>
      <c r="DYT5" s="21"/>
      <c r="DYU5" s="21"/>
      <c r="DYV5" s="21"/>
      <c r="DYW5" s="21"/>
      <c r="DYX5" s="21"/>
      <c r="DYY5" s="21"/>
      <c r="DYZ5" s="21"/>
      <c r="DZA5" s="21"/>
      <c r="DZB5" s="21"/>
      <c r="DZC5" s="21"/>
      <c r="DZD5" s="21"/>
      <c r="DZE5" s="21"/>
      <c r="DZF5" s="21"/>
      <c r="DZG5" s="21"/>
      <c r="DZH5" s="21"/>
      <c r="DZI5" s="21"/>
      <c r="DZJ5" s="21"/>
      <c r="DZK5" s="21"/>
      <c r="DZL5" s="21"/>
      <c r="DZM5" s="21"/>
      <c r="DZN5" s="21"/>
      <c r="DZO5" s="21"/>
      <c r="DZP5" s="21"/>
      <c r="DZQ5" s="21"/>
      <c r="DZR5" s="21"/>
      <c r="DZS5" s="21"/>
      <c r="DZT5" s="21"/>
      <c r="DZU5" s="21"/>
      <c r="DZV5" s="21"/>
      <c r="DZW5" s="21"/>
      <c r="DZX5" s="21"/>
      <c r="DZY5" s="21"/>
      <c r="DZZ5" s="21"/>
      <c r="EAA5" s="21"/>
      <c r="EAB5" s="21"/>
      <c r="EAC5" s="21"/>
      <c r="EAD5" s="21"/>
      <c r="EAE5" s="21"/>
      <c r="EAF5" s="21"/>
      <c r="EAG5" s="21"/>
      <c r="EAH5" s="21"/>
      <c r="EAI5" s="21"/>
      <c r="EAJ5" s="21"/>
      <c r="EAK5" s="21"/>
      <c r="EAL5" s="21"/>
      <c r="EAM5" s="21"/>
      <c r="EAN5" s="21"/>
      <c r="EAO5" s="21"/>
      <c r="EAP5" s="21"/>
      <c r="EAQ5" s="21"/>
      <c r="EAR5" s="21"/>
      <c r="EAS5" s="21"/>
      <c r="EAT5" s="21"/>
      <c r="EAU5" s="21"/>
      <c r="EAV5" s="21"/>
      <c r="EAW5" s="21"/>
      <c r="EAX5" s="21"/>
      <c r="EAY5" s="21"/>
      <c r="EAZ5" s="21"/>
      <c r="EBA5" s="21"/>
      <c r="EBB5" s="21"/>
      <c r="EBC5" s="21"/>
      <c r="EBD5" s="21"/>
      <c r="EBE5" s="21"/>
      <c r="EBF5" s="21"/>
      <c r="EBG5" s="21"/>
      <c r="EBH5" s="21"/>
      <c r="EBI5" s="21"/>
      <c r="EBJ5" s="21"/>
      <c r="EBK5" s="21"/>
      <c r="EBL5" s="21"/>
      <c r="EBM5" s="21"/>
      <c r="EBN5" s="21"/>
      <c r="EBO5" s="21"/>
      <c r="EBP5" s="21"/>
      <c r="EBQ5" s="21"/>
      <c r="EBR5" s="21"/>
      <c r="EBS5" s="21"/>
      <c r="EBT5" s="21"/>
      <c r="EBU5" s="21"/>
      <c r="EBV5" s="21"/>
      <c r="EBW5" s="21"/>
      <c r="EBX5" s="21"/>
      <c r="EBY5" s="21"/>
      <c r="EBZ5" s="21"/>
      <c r="ECA5" s="21"/>
      <c r="ECB5" s="21"/>
      <c r="ECC5" s="21"/>
      <c r="ECD5" s="21"/>
      <c r="ECE5" s="21"/>
      <c r="ECF5" s="21"/>
      <c r="ECG5" s="21"/>
      <c r="ECH5" s="21"/>
      <c r="ECI5" s="21"/>
      <c r="ECJ5" s="21"/>
      <c r="ECK5" s="21"/>
      <c r="ECL5" s="21"/>
      <c r="ECM5" s="21"/>
      <c r="ECN5" s="21"/>
      <c r="ECO5" s="21"/>
      <c r="ECP5" s="21"/>
      <c r="ECQ5" s="21"/>
      <c r="ECR5" s="21"/>
      <c r="ECS5" s="21"/>
      <c r="ECT5" s="21"/>
      <c r="ECU5" s="21"/>
      <c r="ECV5" s="21"/>
      <c r="ECW5" s="21"/>
      <c r="ECX5" s="21"/>
      <c r="ECY5" s="21"/>
      <c r="ECZ5" s="21"/>
      <c r="EDA5" s="21"/>
      <c r="EDB5" s="21"/>
      <c r="EDC5" s="21"/>
      <c r="EDD5" s="21"/>
      <c r="EDE5" s="21"/>
      <c r="EDF5" s="21"/>
      <c r="EDG5" s="21"/>
      <c r="EDH5" s="21"/>
      <c r="EDI5" s="21"/>
      <c r="EDJ5" s="21"/>
      <c r="EDK5" s="21"/>
      <c r="EDL5" s="21"/>
      <c r="EDM5" s="21"/>
      <c r="EDN5" s="21"/>
      <c r="EDO5" s="21"/>
      <c r="EDP5" s="21"/>
      <c r="EDQ5" s="21"/>
      <c r="EDR5" s="21"/>
      <c r="EDS5" s="21"/>
      <c r="EDT5" s="21"/>
      <c r="EDU5" s="21"/>
      <c r="EDV5" s="21"/>
      <c r="EDW5" s="21"/>
      <c r="EDX5" s="21"/>
      <c r="EDY5" s="21"/>
      <c r="EDZ5" s="21"/>
      <c r="EEA5" s="21"/>
      <c r="EEB5" s="21"/>
      <c r="EEC5" s="21"/>
      <c r="EED5" s="21"/>
      <c r="EEE5" s="21"/>
      <c r="EEF5" s="21"/>
      <c r="EEG5" s="21"/>
      <c r="EEH5" s="21"/>
      <c r="EEI5" s="21"/>
      <c r="EEJ5" s="21"/>
      <c r="EEK5" s="21"/>
      <c r="EEL5" s="21"/>
      <c r="EEM5" s="21"/>
      <c r="EEN5" s="21"/>
      <c r="EEO5" s="21"/>
      <c r="EEP5" s="21"/>
      <c r="EEQ5" s="21"/>
      <c r="EER5" s="21"/>
      <c r="EES5" s="21"/>
      <c r="EET5" s="21"/>
      <c r="EEU5" s="21"/>
      <c r="EEV5" s="21"/>
      <c r="EEW5" s="21"/>
      <c r="EEX5" s="21"/>
      <c r="EEY5" s="21"/>
      <c r="EEZ5" s="21"/>
      <c r="EFA5" s="21"/>
      <c r="EFB5" s="21"/>
      <c r="EFC5" s="21"/>
      <c r="EFD5" s="21"/>
      <c r="EFE5" s="21"/>
      <c r="EFF5" s="21"/>
      <c r="EFG5" s="21"/>
      <c r="EFH5" s="21"/>
      <c r="EFI5" s="21"/>
      <c r="EFJ5" s="21"/>
      <c r="EFK5" s="21"/>
      <c r="EFL5" s="21"/>
      <c r="EFM5" s="21"/>
      <c r="EFN5" s="21"/>
      <c r="EFO5" s="21"/>
      <c r="EFP5" s="21"/>
      <c r="EFQ5" s="21"/>
      <c r="EFR5" s="21"/>
      <c r="EFS5" s="21"/>
      <c r="EFT5" s="21"/>
      <c r="EFU5" s="21"/>
      <c r="EFV5" s="21"/>
      <c r="EFW5" s="21"/>
      <c r="EFX5" s="21"/>
      <c r="EFY5" s="21"/>
      <c r="EFZ5" s="21"/>
      <c r="EGA5" s="21"/>
      <c r="EGB5" s="21"/>
      <c r="EGC5" s="21"/>
      <c r="EGD5" s="21"/>
      <c r="EGE5" s="21"/>
      <c r="EGF5" s="21"/>
      <c r="EGG5" s="21"/>
      <c r="EGH5" s="21"/>
      <c r="EGI5" s="21"/>
      <c r="EGJ5" s="21"/>
      <c r="EGK5" s="21"/>
      <c r="EGL5" s="21"/>
      <c r="EGM5" s="21"/>
      <c r="EGN5" s="21"/>
      <c r="EGO5" s="21"/>
      <c r="EGP5" s="21"/>
      <c r="EGQ5" s="21"/>
      <c r="EGR5" s="21"/>
      <c r="EGS5" s="21"/>
      <c r="EGT5" s="21"/>
      <c r="EGU5" s="21"/>
      <c r="EGV5" s="21"/>
      <c r="EGW5" s="21"/>
      <c r="EGX5" s="21"/>
      <c r="EGY5" s="21"/>
      <c r="EGZ5" s="21"/>
      <c r="EHA5" s="21"/>
      <c r="EHB5" s="21"/>
      <c r="EHC5" s="21"/>
      <c r="EHD5" s="21"/>
      <c r="EHE5" s="21"/>
      <c r="EHF5" s="21"/>
      <c r="EHG5" s="21"/>
      <c r="EHH5" s="21"/>
      <c r="EHI5" s="21"/>
      <c r="EHJ5" s="21"/>
      <c r="EHK5" s="21"/>
      <c r="EHL5" s="21"/>
      <c r="EHM5" s="21"/>
      <c r="EHN5" s="21"/>
      <c r="EHO5" s="21"/>
      <c r="EHP5" s="21"/>
      <c r="EHQ5" s="21"/>
      <c r="EHR5" s="21"/>
      <c r="EHS5" s="21"/>
      <c r="EHT5" s="21"/>
      <c r="EHU5" s="21"/>
      <c r="EHV5" s="21"/>
      <c r="EHW5" s="21"/>
      <c r="EHX5" s="21"/>
      <c r="EHY5" s="21"/>
      <c r="EHZ5" s="21"/>
      <c r="EIA5" s="21"/>
      <c r="EIB5" s="21"/>
      <c r="EIC5" s="21"/>
      <c r="EID5" s="21"/>
      <c r="EIE5" s="21"/>
      <c r="EIF5" s="21"/>
      <c r="EIG5" s="21"/>
      <c r="EIH5" s="21"/>
      <c r="EII5" s="21"/>
      <c r="EIJ5" s="21"/>
      <c r="EIK5" s="21"/>
      <c r="EIL5" s="21"/>
      <c r="EIM5" s="21"/>
      <c r="EIN5" s="21"/>
      <c r="EIO5" s="21"/>
      <c r="EIP5" s="21"/>
      <c r="EIQ5" s="21"/>
      <c r="EIR5" s="21"/>
      <c r="EIS5" s="21"/>
      <c r="EIT5" s="21"/>
      <c r="EIU5" s="21"/>
      <c r="EIV5" s="21"/>
      <c r="EIW5" s="21"/>
      <c r="EIX5" s="21"/>
      <c r="EIY5" s="21"/>
      <c r="EIZ5" s="21"/>
      <c r="EJA5" s="21"/>
      <c r="EJB5" s="21"/>
      <c r="EJC5" s="21"/>
      <c r="EJD5" s="21"/>
      <c r="EJE5" s="21"/>
      <c r="EJF5" s="21"/>
      <c r="EJG5" s="21"/>
      <c r="EJH5" s="21"/>
      <c r="EJI5" s="21"/>
      <c r="EJJ5" s="21"/>
      <c r="EJK5" s="21"/>
      <c r="EJL5" s="21"/>
      <c r="EJM5" s="21"/>
      <c r="EJN5" s="21"/>
      <c r="EJO5" s="21"/>
      <c r="EJP5" s="21"/>
      <c r="EJQ5" s="21"/>
      <c r="EJR5" s="21"/>
      <c r="EJS5" s="21"/>
      <c r="EJT5" s="21"/>
      <c r="EJU5" s="21"/>
      <c r="EJV5" s="21"/>
      <c r="EJW5" s="21"/>
      <c r="EJX5" s="21"/>
      <c r="EJY5" s="21"/>
      <c r="EJZ5" s="21"/>
      <c r="EKA5" s="21"/>
      <c r="EKB5" s="21"/>
      <c r="EKC5" s="21"/>
      <c r="EKD5" s="21"/>
      <c r="EKE5" s="21"/>
      <c r="EKF5" s="21"/>
      <c r="EKG5" s="21"/>
      <c r="EKH5" s="21"/>
      <c r="EKI5" s="21"/>
      <c r="EKJ5" s="21"/>
      <c r="EKK5" s="21"/>
      <c r="EKL5" s="21"/>
      <c r="EKM5" s="21"/>
      <c r="EKN5" s="21"/>
      <c r="EKO5" s="21"/>
      <c r="EKP5" s="21"/>
      <c r="EKQ5" s="21"/>
      <c r="EKR5" s="21"/>
      <c r="EKS5" s="21"/>
      <c r="EKT5" s="21"/>
      <c r="EKU5" s="21"/>
      <c r="EKV5" s="21"/>
      <c r="EKW5" s="21"/>
      <c r="EKX5" s="21"/>
      <c r="EKY5" s="21"/>
      <c r="EKZ5" s="21"/>
      <c r="ELA5" s="21"/>
      <c r="ELB5" s="21"/>
      <c r="ELC5" s="21"/>
      <c r="ELD5" s="21"/>
      <c r="ELE5" s="21"/>
      <c r="ELF5" s="21"/>
      <c r="ELG5" s="21"/>
      <c r="ELH5" s="21"/>
      <c r="ELI5" s="21"/>
      <c r="ELJ5" s="21"/>
      <c r="ELK5" s="21"/>
      <c r="ELL5" s="21"/>
      <c r="ELM5" s="21"/>
      <c r="ELN5" s="21"/>
      <c r="ELO5" s="21"/>
      <c r="ELP5" s="21"/>
      <c r="ELQ5" s="21"/>
      <c r="ELR5" s="21"/>
      <c r="ELS5" s="21"/>
      <c r="ELT5" s="21"/>
      <c r="ELU5" s="21"/>
      <c r="ELV5" s="21"/>
      <c r="ELW5" s="21"/>
      <c r="ELX5" s="21"/>
      <c r="ELY5" s="21"/>
      <c r="ELZ5" s="21"/>
      <c r="EMA5" s="21"/>
      <c r="EMB5" s="21"/>
      <c r="EMC5" s="21"/>
      <c r="EMD5" s="21"/>
      <c r="EME5" s="21"/>
      <c r="EMF5" s="21"/>
      <c r="EMG5" s="21"/>
      <c r="EMH5" s="21"/>
      <c r="EMI5" s="21"/>
      <c r="EMJ5" s="21"/>
      <c r="EMK5" s="21"/>
      <c r="EML5" s="21"/>
      <c r="EMM5" s="21"/>
      <c r="EMN5" s="21"/>
      <c r="EMO5" s="21"/>
      <c r="EMP5" s="21"/>
      <c r="EMQ5" s="21"/>
      <c r="EMR5" s="21"/>
      <c r="EMS5" s="21"/>
      <c r="EMT5" s="21"/>
      <c r="EMU5" s="21"/>
      <c r="EMV5" s="21"/>
      <c r="EMW5" s="21"/>
      <c r="EMX5" s="21"/>
      <c r="EMY5" s="21"/>
      <c r="EMZ5" s="21"/>
      <c r="ENA5" s="21"/>
      <c r="ENB5" s="21"/>
      <c r="ENC5" s="21"/>
      <c r="END5" s="21"/>
      <c r="ENE5" s="21"/>
      <c r="ENF5" s="21"/>
      <c r="ENG5" s="21"/>
      <c r="ENH5" s="21"/>
      <c r="ENI5" s="21"/>
      <c r="ENJ5" s="21"/>
      <c r="ENK5" s="21"/>
      <c r="ENL5" s="21"/>
      <c r="ENM5" s="21"/>
      <c r="ENN5" s="21"/>
      <c r="ENO5" s="21"/>
      <c r="ENP5" s="21"/>
      <c r="ENQ5" s="21"/>
      <c r="ENR5" s="21"/>
      <c r="ENS5" s="21"/>
      <c r="ENT5" s="21"/>
      <c r="ENU5" s="21"/>
      <c r="ENV5" s="21"/>
      <c r="ENW5" s="21"/>
      <c r="ENX5" s="21"/>
      <c r="ENY5" s="21"/>
      <c r="ENZ5" s="21"/>
      <c r="EOA5" s="21"/>
      <c r="EOB5" s="21"/>
      <c r="EOC5" s="21"/>
      <c r="EOD5" s="21"/>
      <c r="EOE5" s="21"/>
      <c r="EOF5" s="21"/>
      <c r="EOG5" s="21"/>
      <c r="EOH5" s="21"/>
      <c r="EOI5" s="21"/>
      <c r="EOJ5" s="21"/>
      <c r="EOK5" s="21"/>
      <c r="EOL5" s="21"/>
      <c r="EOM5" s="21"/>
      <c r="EON5" s="21"/>
      <c r="EOO5" s="21"/>
      <c r="EOP5" s="21"/>
      <c r="EOQ5" s="21"/>
      <c r="EOR5" s="21"/>
      <c r="EOS5" s="21"/>
      <c r="EOT5" s="21"/>
      <c r="EOU5" s="21"/>
      <c r="EOV5" s="21"/>
      <c r="EOW5" s="21"/>
      <c r="EOX5" s="21"/>
      <c r="EOY5" s="21"/>
      <c r="EOZ5" s="21"/>
      <c r="EPA5" s="21"/>
      <c r="EPB5" s="21"/>
      <c r="EPC5" s="21"/>
      <c r="EPD5" s="21"/>
      <c r="EPE5" s="21"/>
      <c r="EPF5" s="21"/>
      <c r="EPG5" s="21"/>
      <c r="EPH5" s="21"/>
      <c r="EPI5" s="21"/>
      <c r="EPJ5" s="21"/>
      <c r="EPK5" s="21"/>
      <c r="EPL5" s="21"/>
      <c r="EPM5" s="21"/>
      <c r="EPN5" s="21"/>
      <c r="EPO5" s="21"/>
      <c r="EPP5" s="21"/>
      <c r="EPQ5" s="21"/>
      <c r="EPR5" s="21"/>
      <c r="EPS5" s="21"/>
      <c r="EPT5" s="21"/>
      <c r="EPU5" s="21"/>
      <c r="EPV5" s="21"/>
      <c r="EPW5" s="21"/>
      <c r="EPX5" s="21"/>
      <c r="EPY5" s="21"/>
      <c r="EPZ5" s="21"/>
      <c r="EQA5" s="21"/>
      <c r="EQB5" s="21"/>
      <c r="EQC5" s="21"/>
      <c r="EQD5" s="21"/>
      <c r="EQE5" s="21"/>
      <c r="EQF5" s="21"/>
      <c r="EQG5" s="21"/>
      <c r="EQH5" s="21"/>
      <c r="EQI5" s="21"/>
      <c r="EQJ5" s="21"/>
      <c r="EQK5" s="21"/>
      <c r="EQL5" s="21"/>
      <c r="EQM5" s="21"/>
      <c r="EQN5" s="21"/>
      <c r="EQO5" s="21"/>
      <c r="EQP5" s="21"/>
      <c r="EQQ5" s="21"/>
      <c r="EQR5" s="21"/>
      <c r="EQS5" s="21"/>
      <c r="EQT5" s="21"/>
      <c r="EQU5" s="21"/>
      <c r="EQV5" s="21"/>
      <c r="EQW5" s="21"/>
      <c r="EQX5" s="21"/>
      <c r="EQY5" s="21"/>
      <c r="EQZ5" s="21"/>
      <c r="ERA5" s="21"/>
      <c r="ERB5" s="21"/>
      <c r="ERC5" s="21"/>
      <c r="ERD5" s="21"/>
      <c r="ERE5" s="21"/>
      <c r="ERF5" s="21"/>
      <c r="ERG5" s="21"/>
      <c r="ERH5" s="21"/>
      <c r="ERI5" s="21"/>
      <c r="ERJ5" s="21"/>
      <c r="ERK5" s="21"/>
      <c r="ERL5" s="21"/>
      <c r="ERM5" s="21"/>
      <c r="ERN5" s="21"/>
      <c r="ERO5" s="21"/>
      <c r="ERP5" s="21"/>
      <c r="ERQ5" s="21"/>
      <c r="ERR5" s="21"/>
      <c r="ERS5" s="21"/>
      <c r="ERT5" s="21"/>
      <c r="ERU5" s="21"/>
      <c r="ERV5" s="21"/>
      <c r="ERW5" s="21"/>
      <c r="ERX5" s="21"/>
      <c r="ERY5" s="21"/>
      <c r="ERZ5" s="21"/>
      <c r="ESA5" s="21"/>
      <c r="ESB5" s="21"/>
      <c r="ESC5" s="21"/>
      <c r="ESD5" s="21"/>
      <c r="ESE5" s="21"/>
      <c r="ESF5" s="21"/>
      <c r="ESG5" s="21"/>
      <c r="ESH5" s="21"/>
      <c r="ESI5" s="21"/>
      <c r="ESJ5" s="21"/>
      <c r="ESK5" s="21"/>
      <c r="ESL5" s="21"/>
      <c r="ESM5" s="21"/>
      <c r="ESN5" s="21"/>
      <c r="ESO5" s="21"/>
      <c r="ESP5" s="21"/>
      <c r="ESQ5" s="21"/>
      <c r="ESR5" s="21"/>
      <c r="ESS5" s="21"/>
      <c r="EST5" s="21"/>
      <c r="ESU5" s="21"/>
      <c r="ESV5" s="21"/>
      <c r="ESW5" s="21"/>
      <c r="ESX5" s="21"/>
      <c r="ESY5" s="21"/>
      <c r="ESZ5" s="21"/>
      <c r="ETA5" s="21"/>
      <c r="ETB5" s="21"/>
      <c r="ETC5" s="21"/>
      <c r="ETD5" s="21"/>
      <c r="ETE5" s="21"/>
      <c r="ETF5" s="21"/>
      <c r="ETG5" s="21"/>
      <c r="ETH5" s="21"/>
      <c r="ETI5" s="21"/>
      <c r="ETJ5" s="21"/>
      <c r="ETK5" s="21"/>
      <c r="ETL5" s="21"/>
      <c r="ETM5" s="21"/>
      <c r="ETN5" s="21"/>
      <c r="ETO5" s="21"/>
      <c r="ETP5" s="21"/>
      <c r="ETQ5" s="21"/>
      <c r="ETR5" s="21"/>
      <c r="ETS5" s="21"/>
      <c r="ETT5" s="21"/>
      <c r="ETU5" s="21"/>
      <c r="ETV5" s="21"/>
      <c r="ETW5" s="21"/>
      <c r="ETX5" s="21"/>
      <c r="ETY5" s="21"/>
      <c r="ETZ5" s="21"/>
      <c r="EUA5" s="21"/>
      <c r="EUB5" s="21"/>
      <c r="EUC5" s="21"/>
      <c r="EUD5" s="21"/>
      <c r="EUE5" s="21"/>
      <c r="EUF5" s="21"/>
      <c r="EUG5" s="21"/>
      <c r="EUH5" s="21"/>
      <c r="EUI5" s="21"/>
      <c r="EUJ5" s="21"/>
      <c r="EUK5" s="21"/>
      <c r="EUL5" s="21"/>
      <c r="EUM5" s="21"/>
      <c r="EUN5" s="21"/>
      <c r="EUO5" s="21"/>
      <c r="EUP5" s="21"/>
      <c r="EUQ5" s="21"/>
      <c r="EUR5" s="21"/>
      <c r="EUS5" s="21"/>
      <c r="EUT5" s="21"/>
      <c r="EUU5" s="21"/>
      <c r="EUV5" s="21"/>
      <c r="EUW5" s="21"/>
      <c r="EUX5" s="21"/>
      <c r="EUY5" s="21"/>
      <c r="EUZ5" s="21"/>
      <c r="EVA5" s="21"/>
      <c r="EVB5" s="21"/>
      <c r="EVC5" s="21"/>
      <c r="EVD5" s="21"/>
      <c r="EVE5" s="21"/>
      <c r="EVF5" s="21"/>
      <c r="EVG5" s="21"/>
      <c r="EVH5" s="21"/>
      <c r="EVI5" s="21"/>
      <c r="EVJ5" s="21"/>
      <c r="EVK5" s="21"/>
      <c r="EVL5" s="21"/>
      <c r="EVM5" s="21"/>
      <c r="EVN5" s="21"/>
      <c r="EVO5" s="21"/>
      <c r="EVP5" s="21"/>
      <c r="EVQ5" s="21"/>
      <c r="EVR5" s="21"/>
      <c r="EVS5" s="21"/>
      <c r="EVT5" s="21"/>
      <c r="EVU5" s="21"/>
      <c r="EVV5" s="21"/>
      <c r="EVW5" s="21"/>
      <c r="EVX5" s="21"/>
      <c r="EVY5" s="21"/>
      <c r="EVZ5" s="21"/>
      <c r="EWA5" s="21"/>
      <c r="EWB5" s="21"/>
      <c r="EWC5" s="21"/>
      <c r="EWD5" s="21"/>
      <c r="EWE5" s="21"/>
      <c r="EWF5" s="21"/>
      <c r="EWG5" s="21"/>
      <c r="EWH5" s="21"/>
      <c r="EWI5" s="21"/>
      <c r="EWJ5" s="21"/>
      <c r="EWK5" s="21"/>
      <c r="EWL5" s="21"/>
      <c r="EWM5" s="21"/>
      <c r="EWN5" s="21"/>
      <c r="EWO5" s="21"/>
      <c r="EWP5" s="21"/>
      <c r="EWQ5" s="21"/>
      <c r="EWR5" s="21"/>
      <c r="EWS5" s="21"/>
      <c r="EWT5" s="21"/>
      <c r="EWU5" s="21"/>
      <c r="EWV5" s="21"/>
      <c r="EWW5" s="21"/>
      <c r="EWX5" s="21"/>
      <c r="EWY5" s="21"/>
      <c r="EWZ5" s="21"/>
      <c r="EXA5" s="21"/>
      <c r="EXB5" s="21"/>
      <c r="EXC5" s="21"/>
      <c r="EXD5" s="21"/>
      <c r="EXE5" s="21"/>
      <c r="EXF5" s="21"/>
      <c r="EXG5" s="21"/>
      <c r="EXH5" s="21"/>
      <c r="EXI5" s="21"/>
      <c r="EXJ5" s="21"/>
      <c r="EXK5" s="21"/>
      <c r="EXL5" s="21"/>
      <c r="EXM5" s="21"/>
      <c r="EXN5" s="21"/>
      <c r="EXO5" s="21"/>
      <c r="EXP5" s="21"/>
      <c r="EXQ5" s="21"/>
      <c r="EXR5" s="21"/>
      <c r="EXS5" s="21"/>
      <c r="EXT5" s="21"/>
      <c r="EXU5" s="21"/>
      <c r="EXV5" s="21"/>
      <c r="EXW5" s="21"/>
      <c r="EXX5" s="21"/>
      <c r="EXY5" s="21"/>
      <c r="EXZ5" s="21"/>
      <c r="EYA5" s="21"/>
      <c r="EYB5" s="21"/>
      <c r="EYC5" s="21"/>
      <c r="EYD5" s="21"/>
      <c r="EYE5" s="21"/>
      <c r="EYF5" s="21"/>
      <c r="EYG5" s="21"/>
      <c r="EYH5" s="21"/>
      <c r="EYI5" s="21"/>
      <c r="EYJ5" s="21"/>
      <c r="EYK5" s="21"/>
      <c r="EYL5" s="21"/>
      <c r="EYM5" s="21"/>
      <c r="EYN5" s="21"/>
      <c r="EYO5" s="21"/>
      <c r="EYP5" s="21"/>
      <c r="EYQ5" s="21"/>
      <c r="EYR5" s="21"/>
      <c r="EYS5" s="21"/>
      <c r="EYT5" s="21"/>
      <c r="EYU5" s="21"/>
      <c r="EYV5" s="21"/>
      <c r="EYW5" s="21"/>
      <c r="EYX5" s="21"/>
      <c r="EYY5" s="21"/>
      <c r="EYZ5" s="21"/>
      <c r="EZA5" s="21"/>
      <c r="EZB5" s="21"/>
      <c r="EZC5" s="21"/>
      <c r="EZD5" s="21"/>
      <c r="EZE5" s="21"/>
      <c r="EZF5" s="21"/>
      <c r="EZG5" s="21"/>
      <c r="EZH5" s="21"/>
      <c r="EZI5" s="21"/>
      <c r="EZJ5" s="21"/>
      <c r="EZK5" s="21"/>
      <c r="EZL5" s="21"/>
      <c r="EZM5" s="21"/>
      <c r="EZN5" s="21"/>
      <c r="EZO5" s="21"/>
      <c r="EZP5" s="21"/>
      <c r="EZQ5" s="21"/>
      <c r="EZR5" s="21"/>
      <c r="EZS5" s="21"/>
      <c r="EZT5" s="21"/>
      <c r="EZU5" s="21"/>
      <c r="EZV5" s="21"/>
      <c r="EZW5" s="21"/>
      <c r="EZX5" s="21"/>
      <c r="EZY5" s="21"/>
      <c r="EZZ5" s="21"/>
      <c r="FAA5" s="21"/>
      <c r="FAB5" s="21"/>
      <c r="FAC5" s="21"/>
      <c r="FAD5" s="21"/>
      <c r="FAE5" s="21"/>
      <c r="FAF5" s="21"/>
      <c r="FAG5" s="21"/>
      <c r="FAH5" s="21"/>
      <c r="FAI5" s="21"/>
      <c r="FAJ5" s="21"/>
      <c r="FAK5" s="21"/>
      <c r="FAL5" s="21"/>
      <c r="FAM5" s="21"/>
      <c r="FAN5" s="21"/>
      <c r="FAO5" s="21"/>
      <c r="FAP5" s="21"/>
      <c r="FAQ5" s="21"/>
      <c r="FAR5" s="21"/>
      <c r="FAS5" s="21"/>
      <c r="FAT5" s="21"/>
      <c r="FAU5" s="21"/>
      <c r="FAV5" s="21"/>
      <c r="FAW5" s="21"/>
      <c r="FAX5" s="21"/>
      <c r="FAY5" s="21"/>
      <c r="FAZ5" s="21"/>
      <c r="FBA5" s="21"/>
      <c r="FBB5" s="21"/>
      <c r="FBC5" s="21"/>
      <c r="FBD5" s="21"/>
      <c r="FBE5" s="21"/>
      <c r="FBF5" s="21"/>
      <c r="FBG5" s="21"/>
      <c r="FBH5" s="21"/>
      <c r="FBI5" s="21"/>
      <c r="FBJ5" s="21"/>
      <c r="FBK5" s="21"/>
      <c r="FBL5" s="21"/>
      <c r="FBM5" s="21"/>
      <c r="FBN5" s="21"/>
      <c r="FBO5" s="21"/>
      <c r="FBP5" s="21"/>
      <c r="FBQ5" s="21"/>
      <c r="FBR5" s="21"/>
      <c r="FBS5" s="21"/>
      <c r="FBT5" s="21"/>
      <c r="FBU5" s="21"/>
      <c r="FBV5" s="21"/>
      <c r="FBW5" s="21"/>
      <c r="FBX5" s="21"/>
      <c r="FBY5" s="21"/>
      <c r="FBZ5" s="21"/>
      <c r="FCA5" s="21"/>
      <c r="FCB5" s="21"/>
      <c r="FCC5" s="21"/>
      <c r="FCD5" s="21"/>
      <c r="FCE5" s="21"/>
      <c r="FCF5" s="21"/>
      <c r="FCG5" s="21"/>
      <c r="FCH5" s="21"/>
      <c r="FCI5" s="21"/>
      <c r="FCJ5" s="21"/>
      <c r="FCK5" s="21"/>
      <c r="FCL5" s="21"/>
      <c r="FCM5" s="21"/>
      <c r="FCN5" s="21"/>
      <c r="FCO5" s="21"/>
      <c r="FCP5" s="21"/>
      <c r="FCQ5" s="21"/>
      <c r="FCR5" s="21"/>
      <c r="FCS5" s="21"/>
      <c r="FCT5" s="21"/>
      <c r="FCU5" s="21"/>
      <c r="FCV5" s="21"/>
      <c r="FCW5" s="21"/>
      <c r="FCX5" s="21"/>
      <c r="FCY5" s="21"/>
      <c r="FCZ5" s="21"/>
      <c r="FDA5" s="21"/>
      <c r="FDB5" s="21"/>
      <c r="FDC5" s="21"/>
      <c r="FDD5" s="21"/>
      <c r="FDE5" s="21"/>
      <c r="FDF5" s="21"/>
      <c r="FDG5" s="21"/>
      <c r="FDH5" s="21"/>
      <c r="FDI5" s="21"/>
      <c r="FDJ5" s="21"/>
      <c r="FDK5" s="21"/>
      <c r="FDL5" s="21"/>
      <c r="FDM5" s="21"/>
      <c r="FDN5" s="21"/>
      <c r="FDO5" s="21"/>
      <c r="FDP5" s="21"/>
      <c r="FDQ5" s="21"/>
      <c r="FDR5" s="21"/>
      <c r="FDS5" s="21"/>
      <c r="FDT5" s="21"/>
      <c r="FDU5" s="21"/>
      <c r="FDV5" s="21"/>
      <c r="FDW5" s="21"/>
      <c r="FDX5" s="21"/>
      <c r="FDY5" s="21"/>
      <c r="FDZ5" s="21"/>
      <c r="FEA5" s="21"/>
      <c r="FEB5" s="21"/>
      <c r="FEC5" s="21"/>
      <c r="FED5" s="21"/>
      <c r="FEE5" s="21"/>
      <c r="FEF5" s="21"/>
      <c r="FEG5" s="21"/>
      <c r="FEH5" s="21"/>
      <c r="FEI5" s="21"/>
      <c r="FEJ5" s="21"/>
      <c r="FEK5" s="21"/>
      <c r="FEL5" s="21"/>
      <c r="FEM5" s="21"/>
      <c r="FEN5" s="21"/>
      <c r="FEO5" s="21"/>
      <c r="FEP5" s="21"/>
      <c r="FEQ5" s="21"/>
      <c r="FER5" s="21"/>
      <c r="FES5" s="21"/>
      <c r="FET5" s="21"/>
      <c r="FEU5" s="21"/>
      <c r="FEV5" s="21"/>
      <c r="FEW5" s="21"/>
      <c r="FEX5" s="21"/>
      <c r="FEY5" s="21"/>
      <c r="FEZ5" s="21"/>
      <c r="FFA5" s="21"/>
      <c r="FFB5" s="21"/>
      <c r="FFC5" s="21"/>
      <c r="FFD5" s="21"/>
      <c r="FFE5" s="21"/>
      <c r="FFF5" s="21"/>
      <c r="FFG5" s="21"/>
      <c r="FFH5" s="21"/>
      <c r="FFI5" s="21"/>
      <c r="FFJ5" s="21"/>
      <c r="FFK5" s="21"/>
      <c r="FFL5" s="21"/>
      <c r="FFM5" s="21"/>
      <c r="FFN5" s="21"/>
      <c r="FFO5" s="21"/>
      <c r="FFP5" s="21"/>
      <c r="FFQ5" s="21"/>
      <c r="FFR5" s="21"/>
      <c r="FFS5" s="21"/>
      <c r="FFT5" s="21"/>
      <c r="FFU5" s="21"/>
      <c r="FFV5" s="21"/>
      <c r="FFW5" s="21"/>
      <c r="FFX5" s="21"/>
      <c r="FFY5" s="21"/>
      <c r="FFZ5" s="21"/>
      <c r="FGA5" s="21"/>
      <c r="FGB5" s="21"/>
      <c r="FGC5" s="21"/>
      <c r="FGD5" s="21"/>
      <c r="FGE5" s="21"/>
      <c r="FGF5" s="21"/>
      <c r="FGG5" s="21"/>
      <c r="FGH5" s="21"/>
      <c r="FGI5" s="21"/>
      <c r="FGJ5" s="21"/>
      <c r="FGK5" s="21"/>
      <c r="FGL5" s="21"/>
      <c r="FGM5" s="21"/>
      <c r="FGN5" s="21"/>
      <c r="FGO5" s="21"/>
      <c r="FGP5" s="21"/>
      <c r="FGQ5" s="21"/>
      <c r="FGR5" s="21"/>
      <c r="FGS5" s="21"/>
      <c r="FGT5" s="21"/>
      <c r="FGU5" s="21"/>
      <c r="FGV5" s="21"/>
      <c r="FGW5" s="21"/>
      <c r="FGX5" s="21"/>
      <c r="FGY5" s="21"/>
      <c r="FGZ5" s="21"/>
      <c r="FHA5" s="21"/>
      <c r="FHB5" s="21"/>
      <c r="FHC5" s="21"/>
      <c r="FHD5" s="21"/>
      <c r="FHE5" s="21"/>
      <c r="FHF5" s="21"/>
      <c r="FHG5" s="21"/>
      <c r="FHH5" s="21"/>
      <c r="FHI5" s="21"/>
      <c r="FHJ5" s="21"/>
      <c r="FHK5" s="21"/>
      <c r="FHL5" s="21"/>
      <c r="FHM5" s="21"/>
      <c r="FHN5" s="21"/>
      <c r="FHO5" s="21"/>
      <c r="FHP5" s="21"/>
      <c r="FHQ5" s="21"/>
      <c r="FHR5" s="21"/>
      <c r="FHS5" s="21"/>
      <c r="FHT5" s="21"/>
      <c r="FHU5" s="21"/>
      <c r="FHV5" s="21"/>
      <c r="FHW5" s="21"/>
      <c r="FHX5" s="21"/>
      <c r="FHY5" s="21"/>
      <c r="FHZ5" s="21"/>
      <c r="FIA5" s="21"/>
      <c r="FIB5" s="21"/>
      <c r="FIC5" s="21"/>
      <c r="FID5" s="21"/>
      <c r="FIE5" s="21"/>
      <c r="FIF5" s="21"/>
      <c r="FIG5" s="21"/>
      <c r="FIH5" s="21"/>
      <c r="FII5" s="21"/>
      <c r="FIJ5" s="21"/>
      <c r="FIK5" s="21"/>
      <c r="FIL5" s="21"/>
      <c r="FIM5" s="21"/>
      <c r="FIN5" s="21"/>
      <c r="FIO5" s="21"/>
      <c r="FIP5" s="21"/>
      <c r="FIQ5" s="21"/>
      <c r="FIR5" s="21"/>
      <c r="FIS5" s="21"/>
      <c r="FIT5" s="21"/>
      <c r="FIU5" s="21"/>
      <c r="FIV5" s="21"/>
      <c r="FIW5" s="21"/>
      <c r="FIX5" s="21"/>
      <c r="FIY5" s="21"/>
      <c r="FIZ5" s="21"/>
      <c r="FJA5" s="21"/>
      <c r="FJB5" s="21"/>
      <c r="FJC5" s="21"/>
      <c r="FJD5" s="21"/>
      <c r="FJE5" s="21"/>
      <c r="FJF5" s="21"/>
      <c r="FJG5" s="21"/>
      <c r="FJH5" s="21"/>
      <c r="FJI5" s="21"/>
      <c r="FJJ5" s="21"/>
      <c r="FJK5" s="21"/>
      <c r="FJL5" s="21"/>
      <c r="FJM5" s="21"/>
      <c r="FJN5" s="21"/>
      <c r="FJO5" s="21"/>
      <c r="FJP5" s="21"/>
      <c r="FJQ5" s="21"/>
      <c r="FJR5" s="21"/>
      <c r="FJS5" s="21"/>
      <c r="FJT5" s="21"/>
      <c r="FJU5" s="21"/>
      <c r="FJV5" s="21"/>
      <c r="FJW5" s="21"/>
      <c r="FJX5" s="21"/>
      <c r="FJY5" s="21"/>
      <c r="FJZ5" s="21"/>
      <c r="FKA5" s="21"/>
      <c r="FKB5" s="21"/>
      <c r="FKC5" s="21"/>
      <c r="FKD5" s="21"/>
      <c r="FKE5" s="21"/>
      <c r="FKF5" s="21"/>
      <c r="FKG5" s="21"/>
      <c r="FKH5" s="21"/>
      <c r="FKI5" s="21"/>
      <c r="FKJ5" s="21"/>
      <c r="FKK5" s="21"/>
      <c r="FKL5" s="21"/>
      <c r="FKM5" s="21"/>
      <c r="FKN5" s="21"/>
      <c r="FKO5" s="21"/>
      <c r="FKP5" s="21"/>
      <c r="FKQ5" s="21"/>
      <c r="FKR5" s="21"/>
      <c r="FKS5" s="21"/>
      <c r="FKT5" s="21"/>
      <c r="FKU5" s="21"/>
      <c r="FKV5" s="21"/>
      <c r="FKW5" s="21"/>
      <c r="FKX5" s="21"/>
      <c r="FKY5" s="21"/>
      <c r="FKZ5" s="21"/>
      <c r="FLA5" s="21"/>
      <c r="FLB5" s="21"/>
      <c r="FLC5" s="21"/>
      <c r="FLD5" s="21"/>
      <c r="FLE5" s="21"/>
      <c r="FLF5" s="21"/>
      <c r="FLG5" s="21"/>
      <c r="FLH5" s="21"/>
      <c r="FLI5" s="21"/>
      <c r="FLJ5" s="21"/>
      <c r="FLK5" s="21"/>
      <c r="FLL5" s="21"/>
      <c r="FLM5" s="21"/>
      <c r="FLN5" s="21"/>
      <c r="FLO5" s="21"/>
      <c r="FLP5" s="21"/>
      <c r="FLQ5" s="21"/>
      <c r="FLR5" s="21"/>
      <c r="FLS5" s="21"/>
      <c r="FLT5" s="21"/>
      <c r="FLU5" s="21"/>
      <c r="FLV5" s="21"/>
      <c r="FLW5" s="21"/>
      <c r="FLX5" s="21"/>
      <c r="FLY5" s="21"/>
      <c r="FLZ5" s="21"/>
      <c r="FMA5" s="21"/>
      <c r="FMB5" s="21"/>
      <c r="FMC5" s="21"/>
      <c r="FMD5" s="21"/>
      <c r="FME5" s="21"/>
      <c r="FMF5" s="21"/>
      <c r="FMG5" s="21"/>
      <c r="FMH5" s="21"/>
      <c r="FMI5" s="21"/>
      <c r="FMJ5" s="21"/>
      <c r="FMK5" s="21"/>
      <c r="FML5" s="21"/>
      <c r="FMM5" s="21"/>
      <c r="FMN5" s="21"/>
      <c r="FMO5" s="21"/>
      <c r="FMP5" s="21"/>
      <c r="FMQ5" s="21"/>
      <c r="FMR5" s="21"/>
      <c r="FMS5" s="21"/>
      <c r="FMT5" s="21"/>
      <c r="FMU5" s="21"/>
      <c r="FMV5" s="21"/>
      <c r="FMW5" s="21"/>
      <c r="FMX5" s="21"/>
      <c r="FMY5" s="21"/>
      <c r="FMZ5" s="21"/>
      <c r="FNA5" s="21"/>
      <c r="FNB5" s="21"/>
      <c r="FNC5" s="21"/>
      <c r="FND5" s="21"/>
      <c r="FNE5" s="21"/>
      <c r="FNF5" s="21"/>
      <c r="FNG5" s="21"/>
      <c r="FNH5" s="21"/>
      <c r="FNI5" s="21"/>
      <c r="FNJ5" s="21"/>
      <c r="FNK5" s="21"/>
      <c r="FNL5" s="21"/>
      <c r="FNM5" s="21"/>
      <c r="FNN5" s="21"/>
      <c r="FNO5" s="21"/>
      <c r="FNP5" s="21"/>
      <c r="FNQ5" s="21"/>
      <c r="FNR5" s="21"/>
      <c r="FNS5" s="21"/>
      <c r="FNT5" s="21"/>
      <c r="FNU5" s="21"/>
      <c r="FNV5" s="21"/>
      <c r="FNW5" s="21"/>
      <c r="FNX5" s="21"/>
      <c r="FNY5" s="21"/>
      <c r="FNZ5" s="21"/>
      <c r="FOA5" s="21"/>
      <c r="FOB5" s="21"/>
      <c r="FOC5" s="21"/>
      <c r="FOD5" s="21"/>
      <c r="FOE5" s="21"/>
      <c r="FOF5" s="21"/>
      <c r="FOG5" s="21"/>
      <c r="FOH5" s="21"/>
      <c r="FOI5" s="21"/>
      <c r="FOJ5" s="21"/>
      <c r="FOK5" s="21"/>
      <c r="FOL5" s="21"/>
      <c r="FOM5" s="21"/>
      <c r="FON5" s="21"/>
      <c r="FOO5" s="21"/>
      <c r="FOP5" s="21"/>
      <c r="FOQ5" s="21"/>
      <c r="FOR5" s="21"/>
      <c r="FOS5" s="21"/>
      <c r="FOT5" s="21"/>
      <c r="FOU5" s="21"/>
      <c r="FOV5" s="21"/>
      <c r="FOW5" s="21"/>
      <c r="FOX5" s="21"/>
      <c r="FOY5" s="21"/>
      <c r="FOZ5" s="21"/>
      <c r="FPA5" s="21"/>
      <c r="FPB5" s="21"/>
      <c r="FPC5" s="21"/>
      <c r="FPD5" s="21"/>
      <c r="FPE5" s="21"/>
      <c r="FPF5" s="21"/>
      <c r="FPG5" s="21"/>
      <c r="FPH5" s="21"/>
      <c r="FPI5" s="21"/>
      <c r="FPJ5" s="21"/>
      <c r="FPK5" s="21"/>
      <c r="FPL5" s="21"/>
      <c r="FPM5" s="21"/>
      <c r="FPN5" s="21"/>
      <c r="FPO5" s="21"/>
      <c r="FPP5" s="21"/>
      <c r="FPQ5" s="21"/>
      <c r="FPR5" s="21"/>
      <c r="FPS5" s="21"/>
      <c r="FPT5" s="21"/>
      <c r="FPU5" s="21"/>
      <c r="FPV5" s="21"/>
      <c r="FPW5" s="21"/>
      <c r="FPX5" s="21"/>
      <c r="FPY5" s="21"/>
      <c r="FPZ5" s="21"/>
      <c r="FQA5" s="21"/>
      <c r="FQB5" s="21"/>
      <c r="FQC5" s="21"/>
      <c r="FQD5" s="21"/>
      <c r="FQE5" s="21"/>
      <c r="FQF5" s="21"/>
      <c r="FQG5" s="21"/>
      <c r="FQH5" s="21"/>
      <c r="FQI5" s="21"/>
      <c r="FQJ5" s="21"/>
      <c r="FQK5" s="21"/>
      <c r="FQL5" s="21"/>
      <c r="FQM5" s="21"/>
      <c r="FQN5" s="21"/>
      <c r="FQO5" s="21"/>
      <c r="FQP5" s="21"/>
      <c r="FQQ5" s="21"/>
      <c r="FQR5" s="21"/>
      <c r="FQS5" s="21"/>
      <c r="FQT5" s="21"/>
      <c r="FQU5" s="21"/>
      <c r="FQV5" s="21"/>
      <c r="FQW5" s="21"/>
      <c r="FQX5" s="21"/>
      <c r="FQY5" s="21"/>
      <c r="FQZ5" s="21"/>
      <c r="FRA5" s="21"/>
      <c r="FRB5" s="21"/>
      <c r="FRC5" s="21"/>
      <c r="FRD5" s="21"/>
      <c r="FRE5" s="21"/>
      <c r="FRF5" s="21"/>
      <c r="FRG5" s="21"/>
      <c r="FRH5" s="21"/>
      <c r="FRI5" s="21"/>
      <c r="FRJ5" s="21"/>
      <c r="FRK5" s="21"/>
      <c r="FRL5" s="21"/>
      <c r="FRM5" s="21"/>
      <c r="FRN5" s="21"/>
      <c r="FRO5" s="21"/>
      <c r="FRP5" s="21"/>
      <c r="FRQ5" s="21"/>
      <c r="FRR5" s="21"/>
      <c r="FRS5" s="21"/>
      <c r="FRT5" s="21"/>
      <c r="FRU5" s="21"/>
      <c r="FRV5" s="21"/>
      <c r="FRW5" s="21"/>
      <c r="FRX5" s="21"/>
      <c r="FRY5" s="21"/>
      <c r="FRZ5" s="21"/>
      <c r="FSA5" s="21"/>
      <c r="FSB5" s="21"/>
      <c r="FSC5" s="21"/>
      <c r="FSD5" s="21"/>
      <c r="FSE5" s="21"/>
      <c r="FSF5" s="21"/>
      <c r="FSG5" s="21"/>
      <c r="FSH5" s="21"/>
      <c r="FSI5" s="21"/>
      <c r="FSJ5" s="21"/>
      <c r="FSK5" s="21"/>
      <c r="FSL5" s="21"/>
      <c r="FSM5" s="21"/>
      <c r="FSN5" s="21"/>
      <c r="FSO5" s="21"/>
      <c r="FSP5" s="21"/>
      <c r="FSQ5" s="21"/>
      <c r="FSR5" s="21"/>
      <c r="FSS5" s="21"/>
      <c r="FST5" s="21"/>
      <c r="FSU5" s="21"/>
      <c r="FSV5" s="21"/>
      <c r="FSW5" s="21"/>
      <c r="FSX5" s="21"/>
      <c r="FSY5" s="21"/>
      <c r="FSZ5" s="21"/>
      <c r="FTA5" s="21"/>
      <c r="FTB5" s="21"/>
      <c r="FTC5" s="21"/>
      <c r="FTD5" s="21"/>
      <c r="FTE5" s="21"/>
      <c r="FTF5" s="21"/>
      <c r="FTG5" s="21"/>
      <c r="FTH5" s="21"/>
      <c r="FTI5" s="21"/>
      <c r="FTJ5" s="21"/>
      <c r="FTK5" s="21"/>
      <c r="FTL5" s="21"/>
      <c r="FTM5" s="21"/>
      <c r="FTN5" s="21"/>
      <c r="FTO5" s="21"/>
      <c r="FTP5" s="21"/>
      <c r="FTQ5" s="21"/>
      <c r="FTR5" s="21"/>
      <c r="FTS5" s="21"/>
      <c r="FTT5" s="21"/>
      <c r="FTU5" s="21"/>
      <c r="FTV5" s="21"/>
      <c r="FTW5" s="21"/>
      <c r="FTX5" s="21"/>
      <c r="FTY5" s="21"/>
      <c r="FTZ5" s="21"/>
      <c r="FUA5" s="21"/>
      <c r="FUB5" s="21"/>
      <c r="FUC5" s="21"/>
      <c r="FUD5" s="21"/>
      <c r="FUE5" s="21"/>
      <c r="FUF5" s="21"/>
      <c r="FUG5" s="21"/>
      <c r="FUH5" s="21"/>
      <c r="FUI5" s="21"/>
      <c r="FUJ5" s="21"/>
      <c r="FUK5" s="21"/>
      <c r="FUL5" s="21"/>
      <c r="FUM5" s="21"/>
      <c r="FUN5" s="21"/>
      <c r="FUO5" s="21"/>
      <c r="FUP5" s="21"/>
      <c r="FUQ5" s="21"/>
      <c r="FUR5" s="21"/>
      <c r="FUS5" s="21"/>
      <c r="FUT5" s="21"/>
      <c r="FUU5" s="21"/>
      <c r="FUV5" s="21"/>
      <c r="FUW5" s="21"/>
      <c r="FUX5" s="21"/>
      <c r="FUY5" s="21"/>
      <c r="FUZ5" s="21"/>
      <c r="FVA5" s="21"/>
      <c r="FVB5" s="21"/>
      <c r="FVC5" s="21"/>
      <c r="FVD5" s="21"/>
      <c r="FVE5" s="21"/>
      <c r="FVF5" s="21"/>
      <c r="FVG5" s="21"/>
      <c r="FVH5" s="21"/>
      <c r="FVI5" s="21"/>
      <c r="FVJ5" s="21"/>
      <c r="FVK5" s="21"/>
      <c r="FVL5" s="21"/>
      <c r="FVM5" s="21"/>
      <c r="FVN5" s="21"/>
      <c r="FVO5" s="21"/>
      <c r="FVP5" s="21"/>
      <c r="FVQ5" s="21"/>
      <c r="FVR5" s="21"/>
      <c r="FVS5" s="21"/>
      <c r="FVT5" s="21"/>
      <c r="FVU5" s="21"/>
      <c r="FVV5" s="21"/>
      <c r="FVW5" s="21"/>
      <c r="FVX5" s="21"/>
      <c r="FVY5" s="21"/>
      <c r="FVZ5" s="21"/>
      <c r="FWA5" s="21"/>
      <c r="FWB5" s="21"/>
      <c r="FWC5" s="21"/>
      <c r="FWD5" s="21"/>
      <c r="FWE5" s="21"/>
      <c r="FWF5" s="21"/>
      <c r="FWG5" s="21"/>
      <c r="FWH5" s="21"/>
      <c r="FWI5" s="21"/>
      <c r="FWJ5" s="21"/>
      <c r="FWK5" s="21"/>
      <c r="FWL5" s="21"/>
      <c r="FWM5" s="21"/>
      <c r="FWN5" s="21"/>
      <c r="FWO5" s="21"/>
      <c r="FWP5" s="21"/>
      <c r="FWQ5" s="21"/>
      <c r="FWR5" s="21"/>
      <c r="FWS5" s="21"/>
      <c r="FWT5" s="21"/>
      <c r="FWU5" s="21"/>
      <c r="FWV5" s="21"/>
      <c r="FWW5" s="21"/>
      <c r="FWX5" s="21"/>
      <c r="FWY5" s="21"/>
      <c r="FWZ5" s="21"/>
      <c r="FXA5" s="21"/>
      <c r="FXB5" s="21"/>
      <c r="FXC5" s="21"/>
      <c r="FXD5" s="21"/>
      <c r="FXE5" s="21"/>
      <c r="FXF5" s="21"/>
      <c r="FXG5" s="21"/>
      <c r="FXH5" s="21"/>
      <c r="FXI5" s="21"/>
      <c r="FXJ5" s="21"/>
      <c r="FXK5" s="21"/>
      <c r="FXL5" s="21"/>
      <c r="FXM5" s="21"/>
      <c r="FXN5" s="21"/>
      <c r="FXO5" s="21"/>
      <c r="FXP5" s="21"/>
      <c r="FXQ5" s="21"/>
      <c r="FXR5" s="21"/>
      <c r="FXS5" s="21"/>
      <c r="FXT5" s="21"/>
      <c r="FXU5" s="21"/>
      <c r="FXV5" s="21"/>
      <c r="FXW5" s="21"/>
      <c r="FXX5" s="21"/>
      <c r="FXY5" s="21"/>
      <c r="FXZ5" s="21"/>
      <c r="FYA5" s="21"/>
      <c r="FYB5" s="21"/>
      <c r="FYC5" s="21"/>
      <c r="FYD5" s="21"/>
      <c r="FYE5" s="21"/>
      <c r="FYF5" s="21"/>
      <c r="FYG5" s="21"/>
      <c r="FYH5" s="21"/>
      <c r="FYI5" s="21"/>
      <c r="FYJ5" s="21"/>
      <c r="FYK5" s="21"/>
      <c r="FYL5" s="21"/>
      <c r="FYM5" s="21"/>
      <c r="FYN5" s="21"/>
      <c r="FYO5" s="21"/>
      <c r="FYP5" s="21"/>
      <c r="FYQ5" s="21"/>
      <c r="FYR5" s="21"/>
      <c r="FYS5" s="21"/>
      <c r="FYT5" s="21"/>
      <c r="FYU5" s="21"/>
      <c r="FYV5" s="21"/>
      <c r="FYW5" s="21"/>
      <c r="FYX5" s="21"/>
      <c r="FYY5" s="21"/>
      <c r="FYZ5" s="21"/>
      <c r="FZA5" s="21"/>
      <c r="FZB5" s="21"/>
      <c r="FZC5" s="21"/>
      <c r="FZD5" s="21"/>
      <c r="FZE5" s="21"/>
      <c r="FZF5" s="21"/>
      <c r="FZG5" s="21"/>
      <c r="FZH5" s="21"/>
      <c r="FZI5" s="21"/>
      <c r="FZJ5" s="21"/>
      <c r="FZK5" s="21"/>
      <c r="FZL5" s="21"/>
      <c r="FZM5" s="21"/>
      <c r="FZN5" s="21"/>
      <c r="FZO5" s="21"/>
      <c r="FZP5" s="21"/>
      <c r="FZQ5" s="21"/>
      <c r="FZR5" s="21"/>
      <c r="FZS5" s="21"/>
      <c r="FZT5" s="21"/>
      <c r="FZU5" s="21"/>
      <c r="FZV5" s="21"/>
      <c r="FZW5" s="21"/>
      <c r="FZX5" s="21"/>
      <c r="FZY5" s="21"/>
      <c r="FZZ5" s="21"/>
      <c r="GAA5" s="21"/>
      <c r="GAB5" s="21"/>
      <c r="GAC5" s="21"/>
      <c r="GAD5" s="21"/>
      <c r="GAE5" s="21"/>
      <c r="GAF5" s="21"/>
      <c r="GAG5" s="21"/>
      <c r="GAH5" s="21"/>
      <c r="GAI5" s="21"/>
      <c r="GAJ5" s="21"/>
      <c r="GAK5" s="21"/>
      <c r="GAL5" s="21"/>
      <c r="GAM5" s="21"/>
      <c r="GAN5" s="21"/>
      <c r="GAO5" s="21"/>
      <c r="GAP5" s="21"/>
      <c r="GAQ5" s="21"/>
      <c r="GAR5" s="21"/>
      <c r="GAS5" s="21"/>
      <c r="GAT5" s="21"/>
      <c r="GAU5" s="21"/>
      <c r="GAV5" s="21"/>
      <c r="GAW5" s="21"/>
      <c r="GAX5" s="21"/>
      <c r="GAY5" s="21"/>
      <c r="GAZ5" s="21"/>
      <c r="GBA5" s="21"/>
      <c r="GBB5" s="21"/>
      <c r="GBC5" s="21"/>
      <c r="GBD5" s="21"/>
      <c r="GBE5" s="21"/>
      <c r="GBF5" s="21"/>
      <c r="GBG5" s="21"/>
      <c r="GBH5" s="21"/>
      <c r="GBI5" s="21"/>
      <c r="GBJ5" s="21"/>
      <c r="GBK5" s="21"/>
      <c r="GBL5" s="21"/>
      <c r="GBM5" s="21"/>
      <c r="GBN5" s="21"/>
      <c r="GBO5" s="21"/>
      <c r="GBP5" s="21"/>
      <c r="GBQ5" s="21"/>
      <c r="GBR5" s="21"/>
      <c r="GBS5" s="21"/>
      <c r="GBT5" s="21"/>
      <c r="GBU5" s="21"/>
      <c r="GBV5" s="21"/>
      <c r="GBW5" s="21"/>
      <c r="GBX5" s="21"/>
      <c r="GBY5" s="21"/>
      <c r="GBZ5" s="21"/>
      <c r="GCA5" s="21"/>
      <c r="GCB5" s="21"/>
      <c r="GCC5" s="21"/>
      <c r="GCD5" s="21"/>
      <c r="GCE5" s="21"/>
      <c r="GCF5" s="21"/>
      <c r="GCG5" s="21"/>
      <c r="GCH5" s="21"/>
      <c r="GCI5" s="21"/>
      <c r="GCJ5" s="21"/>
      <c r="GCK5" s="21"/>
      <c r="GCL5" s="21"/>
      <c r="GCM5" s="21"/>
      <c r="GCN5" s="21"/>
      <c r="GCO5" s="21"/>
      <c r="GCP5" s="21"/>
      <c r="GCQ5" s="21"/>
      <c r="GCR5" s="21"/>
      <c r="GCS5" s="21"/>
      <c r="GCT5" s="21"/>
      <c r="GCU5" s="21"/>
      <c r="GCV5" s="21"/>
      <c r="GCW5" s="21"/>
      <c r="GCX5" s="21"/>
      <c r="GCY5" s="21"/>
      <c r="GCZ5" s="21"/>
      <c r="GDA5" s="21"/>
      <c r="GDB5" s="21"/>
      <c r="GDC5" s="21"/>
      <c r="GDD5" s="21"/>
      <c r="GDE5" s="21"/>
      <c r="GDF5" s="21"/>
      <c r="GDG5" s="21"/>
      <c r="GDH5" s="21"/>
      <c r="GDI5" s="21"/>
      <c r="GDJ5" s="21"/>
      <c r="GDK5" s="21"/>
      <c r="GDL5" s="21"/>
      <c r="GDM5" s="21"/>
      <c r="GDN5" s="21"/>
      <c r="GDO5" s="21"/>
      <c r="GDP5" s="21"/>
      <c r="GDQ5" s="21"/>
      <c r="GDR5" s="21"/>
      <c r="GDS5" s="21"/>
      <c r="GDT5" s="21"/>
      <c r="GDU5" s="21"/>
      <c r="GDV5" s="21"/>
      <c r="GDW5" s="21"/>
      <c r="GDX5" s="21"/>
      <c r="GDY5" s="21"/>
      <c r="GDZ5" s="21"/>
      <c r="GEA5" s="21"/>
      <c r="GEB5" s="21"/>
      <c r="GEC5" s="21"/>
      <c r="GED5" s="21"/>
      <c r="GEE5" s="21"/>
      <c r="GEF5" s="21"/>
      <c r="GEG5" s="21"/>
      <c r="GEH5" s="21"/>
      <c r="GEI5" s="21"/>
      <c r="GEJ5" s="21"/>
      <c r="GEK5" s="21"/>
      <c r="GEL5" s="21"/>
      <c r="GEM5" s="21"/>
      <c r="GEN5" s="21"/>
      <c r="GEO5" s="21"/>
      <c r="GEP5" s="21"/>
      <c r="GEQ5" s="21"/>
      <c r="GER5" s="21"/>
      <c r="GES5" s="21"/>
      <c r="GET5" s="21"/>
      <c r="GEU5" s="21"/>
      <c r="GEV5" s="21"/>
      <c r="GEW5" s="21"/>
      <c r="GEX5" s="21"/>
      <c r="GEY5" s="21"/>
      <c r="GEZ5" s="21"/>
      <c r="GFA5" s="21"/>
      <c r="GFB5" s="21"/>
      <c r="GFC5" s="21"/>
      <c r="GFD5" s="21"/>
      <c r="GFE5" s="21"/>
      <c r="GFF5" s="21"/>
      <c r="GFG5" s="21"/>
      <c r="GFH5" s="21"/>
      <c r="GFI5" s="21"/>
      <c r="GFJ5" s="21"/>
      <c r="GFK5" s="21"/>
      <c r="GFL5" s="21"/>
      <c r="GFM5" s="21"/>
      <c r="GFN5" s="21"/>
      <c r="GFO5" s="21"/>
      <c r="GFP5" s="21"/>
      <c r="GFQ5" s="21"/>
      <c r="GFR5" s="21"/>
      <c r="GFS5" s="21"/>
      <c r="GFT5" s="21"/>
      <c r="GFU5" s="21"/>
      <c r="GFV5" s="21"/>
      <c r="GFW5" s="21"/>
      <c r="GFX5" s="21"/>
      <c r="GFY5" s="21"/>
      <c r="GFZ5" s="21"/>
      <c r="GGA5" s="21"/>
      <c r="GGB5" s="21"/>
      <c r="GGC5" s="21"/>
      <c r="GGD5" s="21"/>
      <c r="GGE5" s="21"/>
      <c r="GGF5" s="21"/>
      <c r="GGG5" s="21"/>
      <c r="GGH5" s="21"/>
      <c r="GGI5" s="21"/>
      <c r="GGJ5" s="21"/>
      <c r="GGK5" s="21"/>
      <c r="GGL5" s="21"/>
      <c r="GGM5" s="21"/>
      <c r="GGN5" s="21"/>
      <c r="GGO5" s="21"/>
      <c r="GGP5" s="21"/>
      <c r="GGQ5" s="21"/>
      <c r="GGR5" s="21"/>
      <c r="GGS5" s="21"/>
      <c r="GGT5" s="21"/>
      <c r="GGU5" s="21"/>
      <c r="GGV5" s="21"/>
      <c r="GGW5" s="21"/>
      <c r="GGX5" s="21"/>
      <c r="GGY5" s="21"/>
      <c r="GGZ5" s="21"/>
      <c r="GHA5" s="21"/>
      <c r="GHB5" s="21"/>
      <c r="GHC5" s="21"/>
      <c r="GHD5" s="21"/>
      <c r="GHE5" s="21"/>
      <c r="GHF5" s="21"/>
      <c r="GHG5" s="21"/>
      <c r="GHH5" s="21"/>
      <c r="GHI5" s="21"/>
      <c r="GHJ5" s="21"/>
      <c r="GHK5" s="21"/>
      <c r="GHL5" s="21"/>
      <c r="GHM5" s="21"/>
      <c r="GHN5" s="21"/>
      <c r="GHO5" s="21"/>
      <c r="GHP5" s="21"/>
      <c r="GHQ5" s="21"/>
      <c r="GHR5" s="21"/>
      <c r="GHS5" s="21"/>
      <c r="GHT5" s="21"/>
      <c r="GHU5" s="21"/>
      <c r="GHV5" s="21"/>
      <c r="GHW5" s="21"/>
      <c r="GHX5" s="21"/>
      <c r="GHY5" s="21"/>
      <c r="GHZ5" s="21"/>
      <c r="GIA5" s="21"/>
      <c r="GIB5" s="21"/>
      <c r="GIC5" s="21"/>
      <c r="GID5" s="21"/>
      <c r="GIE5" s="21"/>
      <c r="GIF5" s="21"/>
      <c r="GIG5" s="21"/>
      <c r="GIH5" s="21"/>
      <c r="GII5" s="21"/>
      <c r="GIJ5" s="21"/>
      <c r="GIK5" s="21"/>
      <c r="GIL5" s="21"/>
      <c r="GIM5" s="21"/>
      <c r="GIN5" s="21"/>
      <c r="GIO5" s="21"/>
      <c r="GIP5" s="21"/>
      <c r="GIQ5" s="21"/>
      <c r="GIR5" s="21"/>
      <c r="GIS5" s="21"/>
      <c r="GIT5" s="21"/>
      <c r="GIU5" s="21"/>
      <c r="GIV5" s="21"/>
      <c r="GIW5" s="21"/>
      <c r="GIX5" s="21"/>
      <c r="GIY5" s="21"/>
      <c r="GIZ5" s="21"/>
      <c r="GJA5" s="21"/>
      <c r="GJB5" s="21"/>
      <c r="GJC5" s="21"/>
      <c r="GJD5" s="21"/>
      <c r="GJE5" s="21"/>
      <c r="GJF5" s="21"/>
      <c r="GJG5" s="21"/>
      <c r="GJH5" s="21"/>
      <c r="GJI5" s="21"/>
      <c r="GJJ5" s="21"/>
      <c r="GJK5" s="21"/>
      <c r="GJL5" s="21"/>
      <c r="GJM5" s="21"/>
      <c r="GJN5" s="21"/>
      <c r="GJO5" s="21"/>
      <c r="GJP5" s="21"/>
      <c r="GJQ5" s="21"/>
      <c r="GJR5" s="21"/>
      <c r="GJS5" s="21"/>
      <c r="GJT5" s="21"/>
      <c r="GJU5" s="21"/>
      <c r="GJV5" s="21"/>
      <c r="GJW5" s="21"/>
      <c r="GJX5" s="21"/>
      <c r="GJY5" s="21"/>
      <c r="GJZ5" s="21"/>
      <c r="GKA5" s="21"/>
      <c r="GKB5" s="21"/>
      <c r="GKC5" s="21"/>
      <c r="GKD5" s="21"/>
      <c r="GKE5" s="21"/>
      <c r="GKF5" s="21"/>
      <c r="GKG5" s="21"/>
      <c r="GKH5" s="21"/>
      <c r="GKI5" s="21"/>
      <c r="GKJ5" s="21"/>
      <c r="GKK5" s="21"/>
      <c r="GKL5" s="21"/>
      <c r="GKM5" s="21"/>
      <c r="GKN5" s="21"/>
      <c r="GKO5" s="21"/>
      <c r="GKP5" s="21"/>
      <c r="GKQ5" s="21"/>
      <c r="GKR5" s="21"/>
      <c r="GKS5" s="21"/>
      <c r="GKT5" s="21"/>
      <c r="GKU5" s="21"/>
      <c r="GKV5" s="21"/>
      <c r="GKW5" s="21"/>
      <c r="GKX5" s="21"/>
      <c r="GKY5" s="21"/>
      <c r="GKZ5" s="21"/>
      <c r="GLA5" s="21"/>
      <c r="GLB5" s="21"/>
      <c r="GLC5" s="21"/>
      <c r="GLD5" s="21"/>
      <c r="GLE5" s="21"/>
      <c r="GLF5" s="21"/>
      <c r="GLG5" s="21"/>
      <c r="GLH5" s="21"/>
      <c r="GLI5" s="21"/>
      <c r="GLJ5" s="21"/>
      <c r="GLK5" s="21"/>
      <c r="GLL5" s="21"/>
      <c r="GLM5" s="21"/>
      <c r="GLN5" s="21"/>
      <c r="GLO5" s="21"/>
      <c r="GLP5" s="21"/>
      <c r="GLQ5" s="21"/>
      <c r="GLR5" s="21"/>
      <c r="GLS5" s="21"/>
      <c r="GLT5" s="21"/>
      <c r="GLU5" s="21"/>
      <c r="GLV5" s="21"/>
      <c r="GLW5" s="21"/>
      <c r="GLX5" s="21"/>
      <c r="GLY5" s="21"/>
      <c r="GLZ5" s="21"/>
      <c r="GMA5" s="21"/>
      <c r="GMB5" s="21"/>
      <c r="GMC5" s="21"/>
      <c r="GMD5" s="21"/>
      <c r="GME5" s="21"/>
      <c r="GMF5" s="21"/>
      <c r="GMG5" s="21"/>
      <c r="GMH5" s="21"/>
      <c r="GMI5" s="21"/>
      <c r="GMJ5" s="21"/>
      <c r="GMK5" s="21"/>
      <c r="GML5" s="21"/>
      <c r="GMM5" s="21"/>
      <c r="GMN5" s="21"/>
      <c r="GMO5" s="21"/>
      <c r="GMP5" s="21"/>
      <c r="GMQ5" s="21"/>
      <c r="GMR5" s="21"/>
      <c r="GMS5" s="21"/>
      <c r="GMT5" s="21"/>
      <c r="GMU5" s="21"/>
      <c r="GMV5" s="21"/>
      <c r="GMW5" s="21"/>
      <c r="GMX5" s="21"/>
      <c r="GMY5" s="21"/>
      <c r="GMZ5" s="21"/>
      <c r="GNA5" s="21"/>
      <c r="GNB5" s="21"/>
      <c r="GNC5" s="21"/>
      <c r="GND5" s="21"/>
      <c r="GNE5" s="21"/>
      <c r="GNF5" s="21"/>
      <c r="GNG5" s="21"/>
      <c r="GNH5" s="21"/>
      <c r="GNI5" s="21"/>
      <c r="GNJ5" s="21"/>
      <c r="GNK5" s="21"/>
      <c r="GNL5" s="21"/>
      <c r="GNM5" s="21"/>
      <c r="GNN5" s="21"/>
      <c r="GNO5" s="21"/>
      <c r="GNP5" s="21"/>
      <c r="GNQ5" s="21"/>
      <c r="GNR5" s="21"/>
      <c r="GNS5" s="21"/>
      <c r="GNT5" s="21"/>
      <c r="GNU5" s="21"/>
      <c r="GNV5" s="21"/>
      <c r="GNW5" s="21"/>
      <c r="GNX5" s="21"/>
      <c r="GNY5" s="21"/>
      <c r="GNZ5" s="21"/>
      <c r="GOA5" s="21"/>
      <c r="GOB5" s="21"/>
      <c r="GOC5" s="21"/>
      <c r="GOD5" s="21"/>
      <c r="GOE5" s="21"/>
      <c r="GOF5" s="21"/>
      <c r="GOG5" s="21"/>
      <c r="GOH5" s="21"/>
      <c r="GOI5" s="21"/>
      <c r="GOJ5" s="21"/>
      <c r="GOK5" s="21"/>
      <c r="GOL5" s="21"/>
      <c r="GOM5" s="21"/>
      <c r="GON5" s="21"/>
      <c r="GOO5" s="21"/>
      <c r="GOP5" s="21"/>
      <c r="GOQ5" s="21"/>
      <c r="GOR5" s="21"/>
      <c r="GOS5" s="21"/>
      <c r="GOT5" s="21"/>
      <c r="GOU5" s="21"/>
      <c r="GOV5" s="21"/>
      <c r="GOW5" s="21"/>
      <c r="GOX5" s="21"/>
      <c r="GOY5" s="21"/>
      <c r="GOZ5" s="21"/>
      <c r="GPA5" s="21"/>
      <c r="GPB5" s="21"/>
      <c r="GPC5" s="21"/>
      <c r="GPD5" s="21"/>
      <c r="GPE5" s="21"/>
      <c r="GPF5" s="21"/>
      <c r="GPG5" s="21"/>
      <c r="GPH5" s="21"/>
      <c r="GPI5" s="21"/>
      <c r="GPJ5" s="21"/>
      <c r="GPK5" s="21"/>
      <c r="GPL5" s="21"/>
      <c r="GPM5" s="21"/>
      <c r="GPN5" s="21"/>
      <c r="GPO5" s="21"/>
      <c r="GPP5" s="21"/>
      <c r="GPQ5" s="21"/>
      <c r="GPR5" s="21"/>
      <c r="GPS5" s="21"/>
      <c r="GPT5" s="21"/>
      <c r="GPU5" s="21"/>
      <c r="GPV5" s="21"/>
      <c r="GPW5" s="21"/>
      <c r="GPX5" s="21"/>
      <c r="GPY5" s="21"/>
      <c r="GPZ5" s="21"/>
      <c r="GQA5" s="21"/>
      <c r="GQB5" s="21"/>
      <c r="GQC5" s="21"/>
      <c r="GQD5" s="21"/>
      <c r="GQE5" s="21"/>
      <c r="GQF5" s="21"/>
      <c r="GQG5" s="21"/>
      <c r="GQH5" s="21"/>
      <c r="GQI5" s="21"/>
      <c r="GQJ5" s="21"/>
      <c r="GQK5" s="21"/>
      <c r="GQL5" s="21"/>
      <c r="GQM5" s="21"/>
      <c r="GQN5" s="21"/>
      <c r="GQO5" s="21"/>
      <c r="GQP5" s="21"/>
      <c r="GQQ5" s="21"/>
      <c r="GQR5" s="21"/>
      <c r="GQS5" s="21"/>
      <c r="GQT5" s="21"/>
      <c r="GQU5" s="21"/>
      <c r="GQV5" s="21"/>
      <c r="GQW5" s="21"/>
      <c r="GQX5" s="21"/>
      <c r="GQY5" s="21"/>
      <c r="GQZ5" s="21"/>
      <c r="GRA5" s="21"/>
      <c r="GRB5" s="21"/>
      <c r="GRC5" s="21"/>
      <c r="GRD5" s="21"/>
      <c r="GRE5" s="21"/>
      <c r="GRF5" s="21"/>
      <c r="GRG5" s="21"/>
      <c r="GRH5" s="21"/>
      <c r="GRI5" s="21"/>
      <c r="GRJ5" s="21"/>
      <c r="GRK5" s="21"/>
      <c r="GRL5" s="21"/>
      <c r="GRM5" s="21"/>
      <c r="GRN5" s="21"/>
      <c r="GRO5" s="21"/>
      <c r="GRP5" s="21"/>
      <c r="GRQ5" s="21"/>
      <c r="GRR5" s="21"/>
      <c r="GRS5" s="21"/>
      <c r="GRT5" s="21"/>
      <c r="GRU5" s="21"/>
      <c r="GRV5" s="21"/>
      <c r="GRW5" s="21"/>
      <c r="GRX5" s="21"/>
      <c r="GRY5" s="21"/>
      <c r="GRZ5" s="21"/>
      <c r="GSA5" s="21"/>
      <c r="GSB5" s="21"/>
      <c r="GSC5" s="21"/>
      <c r="GSD5" s="21"/>
      <c r="GSE5" s="21"/>
      <c r="GSF5" s="21"/>
      <c r="GSG5" s="21"/>
      <c r="GSH5" s="21"/>
      <c r="GSI5" s="21"/>
      <c r="GSJ5" s="21"/>
      <c r="GSK5" s="21"/>
      <c r="GSL5" s="21"/>
      <c r="GSM5" s="21"/>
      <c r="GSN5" s="21"/>
      <c r="GSO5" s="21"/>
      <c r="GSP5" s="21"/>
      <c r="GSQ5" s="21"/>
      <c r="GSR5" s="21"/>
      <c r="GSS5" s="21"/>
      <c r="GST5" s="21"/>
      <c r="GSU5" s="21"/>
      <c r="GSV5" s="21"/>
      <c r="GSW5" s="21"/>
      <c r="GSX5" s="21"/>
      <c r="GSY5" s="21"/>
      <c r="GSZ5" s="21"/>
      <c r="GTA5" s="21"/>
      <c r="GTB5" s="21"/>
      <c r="GTC5" s="21"/>
      <c r="GTD5" s="21"/>
      <c r="GTE5" s="21"/>
      <c r="GTF5" s="21"/>
      <c r="GTG5" s="21"/>
      <c r="GTH5" s="21"/>
      <c r="GTI5" s="21"/>
      <c r="GTJ5" s="21"/>
      <c r="GTK5" s="21"/>
      <c r="GTL5" s="21"/>
      <c r="GTM5" s="21"/>
      <c r="GTN5" s="21"/>
      <c r="GTO5" s="21"/>
      <c r="GTP5" s="21"/>
      <c r="GTQ5" s="21"/>
      <c r="GTR5" s="21"/>
      <c r="GTS5" s="21"/>
      <c r="GTT5" s="21"/>
      <c r="GTU5" s="21"/>
      <c r="GTV5" s="21"/>
      <c r="GTW5" s="21"/>
      <c r="GTX5" s="21"/>
      <c r="GTY5" s="21"/>
      <c r="GTZ5" s="21"/>
      <c r="GUA5" s="21"/>
      <c r="GUB5" s="21"/>
      <c r="GUC5" s="21"/>
      <c r="GUD5" s="21"/>
      <c r="GUE5" s="21"/>
      <c r="GUF5" s="21"/>
      <c r="GUG5" s="21"/>
      <c r="GUH5" s="21"/>
      <c r="GUI5" s="21"/>
      <c r="GUJ5" s="21"/>
      <c r="GUK5" s="21"/>
      <c r="GUL5" s="21"/>
      <c r="GUM5" s="21"/>
      <c r="GUN5" s="21"/>
      <c r="GUO5" s="21"/>
      <c r="GUP5" s="21"/>
      <c r="GUQ5" s="21"/>
      <c r="GUR5" s="21"/>
      <c r="GUS5" s="21"/>
      <c r="GUT5" s="21"/>
      <c r="GUU5" s="21"/>
      <c r="GUV5" s="21"/>
      <c r="GUW5" s="21"/>
      <c r="GUX5" s="21"/>
      <c r="GUY5" s="21"/>
      <c r="GUZ5" s="21"/>
      <c r="GVA5" s="21"/>
      <c r="GVB5" s="21"/>
      <c r="GVC5" s="21"/>
      <c r="GVD5" s="21"/>
      <c r="GVE5" s="21"/>
      <c r="GVF5" s="21"/>
      <c r="GVG5" s="21"/>
      <c r="GVH5" s="21"/>
      <c r="GVI5" s="21"/>
      <c r="GVJ5" s="21"/>
      <c r="GVK5" s="21"/>
      <c r="GVL5" s="21"/>
      <c r="GVM5" s="21"/>
      <c r="GVN5" s="21"/>
      <c r="GVO5" s="21"/>
      <c r="GVP5" s="21"/>
      <c r="GVQ5" s="21"/>
      <c r="GVR5" s="21"/>
      <c r="GVS5" s="21"/>
      <c r="GVT5" s="21"/>
      <c r="GVU5" s="21"/>
      <c r="GVV5" s="21"/>
      <c r="GVW5" s="21"/>
      <c r="GVX5" s="21"/>
      <c r="GVY5" s="21"/>
      <c r="GVZ5" s="21"/>
      <c r="GWA5" s="21"/>
      <c r="GWB5" s="21"/>
      <c r="GWC5" s="21"/>
      <c r="GWD5" s="21"/>
      <c r="GWE5" s="21"/>
      <c r="GWF5" s="21"/>
      <c r="GWG5" s="21"/>
      <c r="GWH5" s="21"/>
      <c r="GWI5" s="21"/>
      <c r="GWJ5" s="21"/>
      <c r="GWK5" s="21"/>
      <c r="GWL5" s="21"/>
      <c r="GWM5" s="21"/>
      <c r="GWN5" s="21"/>
      <c r="GWO5" s="21"/>
      <c r="GWP5" s="21"/>
      <c r="GWQ5" s="21"/>
      <c r="GWR5" s="21"/>
      <c r="GWS5" s="21"/>
      <c r="GWT5" s="21"/>
      <c r="GWU5" s="21"/>
      <c r="GWV5" s="21"/>
      <c r="GWW5" s="21"/>
      <c r="GWX5" s="21"/>
      <c r="GWY5" s="21"/>
      <c r="GWZ5" s="21"/>
      <c r="GXA5" s="21"/>
      <c r="GXB5" s="21"/>
      <c r="GXC5" s="21"/>
      <c r="GXD5" s="21"/>
      <c r="GXE5" s="21"/>
      <c r="GXF5" s="21"/>
      <c r="GXG5" s="21"/>
      <c r="GXH5" s="21"/>
      <c r="GXI5" s="21"/>
      <c r="GXJ5" s="21"/>
      <c r="GXK5" s="21"/>
      <c r="GXL5" s="21"/>
      <c r="GXM5" s="21"/>
      <c r="GXN5" s="21"/>
      <c r="GXO5" s="21"/>
      <c r="GXP5" s="21"/>
      <c r="GXQ5" s="21"/>
      <c r="GXR5" s="21"/>
      <c r="GXS5" s="21"/>
      <c r="GXT5" s="21"/>
      <c r="GXU5" s="21"/>
      <c r="GXV5" s="21"/>
      <c r="GXW5" s="21"/>
      <c r="GXX5" s="21"/>
      <c r="GXY5" s="21"/>
      <c r="GXZ5" s="21"/>
      <c r="GYA5" s="21"/>
      <c r="GYB5" s="21"/>
      <c r="GYC5" s="21"/>
      <c r="GYD5" s="21"/>
      <c r="GYE5" s="21"/>
      <c r="GYF5" s="21"/>
      <c r="GYG5" s="21"/>
      <c r="GYH5" s="21"/>
      <c r="GYI5" s="21"/>
      <c r="GYJ5" s="21"/>
      <c r="GYK5" s="21"/>
      <c r="GYL5" s="21"/>
      <c r="GYM5" s="21"/>
      <c r="GYN5" s="21"/>
      <c r="GYO5" s="21"/>
      <c r="GYP5" s="21"/>
      <c r="GYQ5" s="21"/>
      <c r="GYR5" s="21"/>
      <c r="GYS5" s="21"/>
      <c r="GYT5" s="21"/>
      <c r="GYU5" s="21"/>
      <c r="GYV5" s="21"/>
      <c r="GYW5" s="21"/>
      <c r="GYX5" s="21"/>
      <c r="GYY5" s="21"/>
      <c r="GYZ5" s="21"/>
      <c r="GZA5" s="21"/>
      <c r="GZB5" s="21"/>
      <c r="GZC5" s="21"/>
      <c r="GZD5" s="21"/>
      <c r="GZE5" s="21"/>
      <c r="GZF5" s="21"/>
      <c r="GZG5" s="21"/>
      <c r="GZH5" s="21"/>
      <c r="GZI5" s="21"/>
      <c r="GZJ5" s="21"/>
      <c r="GZK5" s="21"/>
      <c r="GZL5" s="21"/>
      <c r="GZM5" s="21"/>
      <c r="GZN5" s="21"/>
      <c r="GZO5" s="21"/>
      <c r="GZP5" s="21"/>
      <c r="GZQ5" s="21"/>
      <c r="GZR5" s="21"/>
      <c r="GZS5" s="21"/>
      <c r="GZT5" s="21"/>
      <c r="GZU5" s="21"/>
      <c r="GZV5" s="21"/>
      <c r="GZW5" s="21"/>
      <c r="GZX5" s="21"/>
      <c r="GZY5" s="21"/>
      <c r="GZZ5" s="21"/>
      <c r="HAA5" s="21"/>
      <c r="HAB5" s="21"/>
      <c r="HAC5" s="21"/>
      <c r="HAD5" s="21"/>
      <c r="HAE5" s="21"/>
      <c r="HAF5" s="21"/>
      <c r="HAG5" s="21"/>
      <c r="HAH5" s="21"/>
      <c r="HAI5" s="21"/>
      <c r="HAJ5" s="21"/>
      <c r="HAK5" s="21"/>
      <c r="HAL5" s="21"/>
      <c r="HAM5" s="21"/>
      <c r="HAN5" s="21"/>
      <c r="HAO5" s="21"/>
      <c r="HAP5" s="21"/>
      <c r="HAQ5" s="21"/>
      <c r="HAR5" s="21"/>
      <c r="HAS5" s="21"/>
      <c r="HAT5" s="21"/>
      <c r="HAU5" s="21"/>
      <c r="HAV5" s="21"/>
      <c r="HAW5" s="21"/>
      <c r="HAX5" s="21"/>
      <c r="HAY5" s="21"/>
      <c r="HAZ5" s="21"/>
      <c r="HBA5" s="21"/>
      <c r="HBB5" s="21"/>
      <c r="HBC5" s="21"/>
      <c r="HBD5" s="21"/>
      <c r="HBE5" s="21"/>
      <c r="HBF5" s="21"/>
      <c r="HBG5" s="21"/>
      <c r="HBH5" s="21"/>
      <c r="HBI5" s="21"/>
      <c r="HBJ5" s="21"/>
      <c r="HBK5" s="21"/>
      <c r="HBL5" s="21"/>
      <c r="HBM5" s="21"/>
      <c r="HBN5" s="21"/>
      <c r="HBO5" s="21"/>
      <c r="HBP5" s="21"/>
      <c r="HBQ5" s="21"/>
      <c r="HBR5" s="21"/>
      <c r="HBS5" s="21"/>
      <c r="HBT5" s="21"/>
      <c r="HBU5" s="21"/>
      <c r="HBV5" s="21"/>
      <c r="HBW5" s="21"/>
      <c r="HBX5" s="21"/>
      <c r="HBY5" s="21"/>
      <c r="HBZ5" s="21"/>
      <c r="HCA5" s="21"/>
      <c r="HCB5" s="21"/>
      <c r="HCC5" s="21"/>
      <c r="HCD5" s="21"/>
      <c r="HCE5" s="21"/>
      <c r="HCF5" s="21"/>
      <c r="HCG5" s="21"/>
      <c r="HCH5" s="21"/>
      <c r="HCI5" s="21"/>
      <c r="HCJ5" s="21"/>
      <c r="HCK5" s="21"/>
      <c r="HCL5" s="21"/>
      <c r="HCM5" s="21"/>
      <c r="HCN5" s="21"/>
      <c r="HCO5" s="21"/>
      <c r="HCP5" s="21"/>
      <c r="HCQ5" s="21"/>
      <c r="HCR5" s="21"/>
      <c r="HCS5" s="21"/>
      <c r="HCT5" s="21"/>
      <c r="HCU5" s="21"/>
      <c r="HCV5" s="21"/>
      <c r="HCW5" s="21"/>
      <c r="HCX5" s="21"/>
      <c r="HCY5" s="21"/>
      <c r="HCZ5" s="21"/>
      <c r="HDA5" s="21"/>
      <c r="HDB5" s="21"/>
      <c r="HDC5" s="21"/>
      <c r="HDD5" s="21"/>
      <c r="HDE5" s="21"/>
      <c r="HDF5" s="21"/>
      <c r="HDG5" s="21"/>
      <c r="HDH5" s="21"/>
      <c r="HDI5" s="21"/>
      <c r="HDJ5" s="21"/>
      <c r="HDK5" s="21"/>
      <c r="HDL5" s="21"/>
      <c r="HDM5" s="21"/>
      <c r="HDN5" s="21"/>
      <c r="HDO5" s="21"/>
      <c r="HDP5" s="21"/>
      <c r="HDQ5" s="21"/>
      <c r="HDR5" s="21"/>
      <c r="HDS5" s="21"/>
      <c r="HDT5" s="21"/>
      <c r="HDU5" s="21"/>
      <c r="HDV5" s="21"/>
      <c r="HDW5" s="21"/>
      <c r="HDX5" s="21"/>
      <c r="HDY5" s="21"/>
      <c r="HDZ5" s="21"/>
      <c r="HEA5" s="21"/>
      <c r="HEB5" s="21"/>
      <c r="HEC5" s="21"/>
      <c r="HED5" s="21"/>
      <c r="HEE5" s="21"/>
      <c r="HEF5" s="21"/>
      <c r="HEG5" s="21"/>
      <c r="HEH5" s="21"/>
      <c r="HEI5" s="21"/>
      <c r="HEJ5" s="21"/>
      <c r="HEK5" s="21"/>
      <c r="HEL5" s="21"/>
      <c r="HEM5" s="21"/>
      <c r="HEN5" s="21"/>
      <c r="HEO5" s="21"/>
      <c r="HEP5" s="21"/>
      <c r="HEQ5" s="21"/>
      <c r="HER5" s="21"/>
      <c r="HES5" s="21"/>
      <c r="HET5" s="21"/>
      <c r="HEU5" s="21"/>
      <c r="HEV5" s="21"/>
      <c r="HEW5" s="21"/>
      <c r="HEX5" s="21"/>
      <c r="HEY5" s="21"/>
      <c r="HEZ5" s="21"/>
      <c r="HFA5" s="21"/>
      <c r="HFB5" s="21"/>
      <c r="HFC5" s="21"/>
      <c r="HFD5" s="21"/>
      <c r="HFE5" s="21"/>
      <c r="HFF5" s="21"/>
      <c r="HFG5" s="21"/>
      <c r="HFH5" s="21"/>
      <c r="HFI5" s="21"/>
      <c r="HFJ5" s="21"/>
      <c r="HFK5" s="21"/>
      <c r="HFL5" s="21"/>
      <c r="HFM5" s="21"/>
      <c r="HFN5" s="21"/>
      <c r="HFO5" s="21"/>
      <c r="HFP5" s="21"/>
      <c r="HFQ5" s="21"/>
      <c r="HFR5" s="21"/>
      <c r="HFS5" s="21"/>
      <c r="HFT5" s="21"/>
      <c r="HFU5" s="21"/>
      <c r="HFV5" s="21"/>
      <c r="HFW5" s="21"/>
      <c r="HFX5" s="21"/>
      <c r="HFY5" s="21"/>
      <c r="HFZ5" s="21"/>
      <c r="HGA5" s="21"/>
      <c r="HGB5" s="21"/>
      <c r="HGC5" s="21"/>
      <c r="HGD5" s="21"/>
      <c r="HGE5" s="21"/>
      <c r="HGF5" s="21"/>
      <c r="HGG5" s="21"/>
      <c r="HGH5" s="21"/>
      <c r="HGI5" s="21"/>
      <c r="HGJ5" s="21"/>
      <c r="HGK5" s="21"/>
      <c r="HGL5" s="21"/>
      <c r="HGM5" s="21"/>
      <c r="HGN5" s="21"/>
      <c r="HGO5" s="21"/>
      <c r="HGP5" s="21"/>
      <c r="HGQ5" s="21"/>
      <c r="HGR5" s="21"/>
      <c r="HGS5" s="21"/>
      <c r="HGT5" s="21"/>
      <c r="HGU5" s="21"/>
      <c r="HGV5" s="21"/>
      <c r="HGW5" s="21"/>
      <c r="HGX5" s="21"/>
      <c r="HGY5" s="21"/>
      <c r="HGZ5" s="21"/>
      <c r="HHA5" s="21"/>
      <c r="HHB5" s="21"/>
      <c r="HHC5" s="21"/>
      <c r="HHD5" s="21"/>
      <c r="HHE5" s="21"/>
      <c r="HHF5" s="21"/>
      <c r="HHG5" s="21"/>
      <c r="HHH5" s="21"/>
      <c r="HHI5" s="21"/>
      <c r="HHJ5" s="21"/>
      <c r="HHK5" s="21"/>
      <c r="HHL5" s="21"/>
      <c r="HHM5" s="21"/>
      <c r="HHN5" s="21"/>
      <c r="HHO5" s="21"/>
      <c r="HHP5" s="21"/>
      <c r="HHQ5" s="21"/>
      <c r="HHR5" s="21"/>
      <c r="HHS5" s="21"/>
      <c r="HHT5" s="21"/>
      <c r="HHU5" s="21"/>
      <c r="HHV5" s="21"/>
      <c r="HHW5" s="21"/>
      <c r="HHX5" s="21"/>
      <c r="HHY5" s="21"/>
      <c r="HHZ5" s="21"/>
      <c r="HIA5" s="21"/>
      <c r="HIB5" s="21"/>
      <c r="HIC5" s="21"/>
      <c r="HID5" s="21"/>
      <c r="HIE5" s="21"/>
      <c r="HIF5" s="21"/>
      <c r="HIG5" s="21"/>
      <c r="HIH5" s="21"/>
      <c r="HII5" s="21"/>
      <c r="HIJ5" s="21"/>
      <c r="HIK5" s="21"/>
      <c r="HIL5" s="21"/>
      <c r="HIM5" s="21"/>
      <c r="HIN5" s="21"/>
      <c r="HIO5" s="21"/>
      <c r="HIP5" s="21"/>
      <c r="HIQ5" s="21"/>
      <c r="HIR5" s="21"/>
      <c r="HIS5" s="21"/>
      <c r="HIT5" s="21"/>
      <c r="HIU5" s="21"/>
      <c r="HIV5" s="21"/>
      <c r="HIW5" s="21"/>
      <c r="HIX5" s="21"/>
      <c r="HIY5" s="21"/>
      <c r="HIZ5" s="21"/>
      <c r="HJA5" s="21"/>
      <c r="HJB5" s="21"/>
      <c r="HJC5" s="21"/>
      <c r="HJD5" s="21"/>
      <c r="HJE5" s="21"/>
      <c r="HJF5" s="21"/>
      <c r="HJG5" s="21"/>
      <c r="HJH5" s="21"/>
      <c r="HJI5" s="21"/>
      <c r="HJJ5" s="21"/>
      <c r="HJK5" s="21"/>
      <c r="HJL5" s="21"/>
      <c r="HJM5" s="21"/>
      <c r="HJN5" s="21"/>
      <c r="HJO5" s="21"/>
      <c r="HJP5" s="21"/>
      <c r="HJQ5" s="21"/>
      <c r="HJR5" s="21"/>
      <c r="HJS5" s="21"/>
      <c r="HJT5" s="21"/>
      <c r="HJU5" s="21"/>
      <c r="HJV5" s="21"/>
      <c r="HJW5" s="21"/>
      <c r="HJX5" s="21"/>
      <c r="HJY5" s="21"/>
      <c r="HJZ5" s="21"/>
      <c r="HKA5" s="21"/>
      <c r="HKB5" s="21"/>
      <c r="HKC5" s="21"/>
      <c r="HKD5" s="21"/>
      <c r="HKE5" s="21"/>
      <c r="HKF5" s="21"/>
      <c r="HKG5" s="21"/>
      <c r="HKH5" s="21"/>
      <c r="HKI5" s="21"/>
      <c r="HKJ5" s="21"/>
      <c r="HKK5" s="21"/>
      <c r="HKL5" s="21"/>
      <c r="HKM5" s="21"/>
      <c r="HKN5" s="21"/>
      <c r="HKO5" s="21"/>
      <c r="HKP5" s="21"/>
      <c r="HKQ5" s="21"/>
      <c r="HKR5" s="21"/>
      <c r="HKS5" s="21"/>
      <c r="HKT5" s="21"/>
      <c r="HKU5" s="21"/>
      <c r="HKV5" s="21"/>
      <c r="HKW5" s="21"/>
      <c r="HKX5" s="21"/>
      <c r="HKY5" s="21"/>
      <c r="HKZ5" s="21"/>
      <c r="HLA5" s="21"/>
      <c r="HLB5" s="21"/>
      <c r="HLC5" s="21"/>
      <c r="HLD5" s="21"/>
      <c r="HLE5" s="21"/>
      <c r="HLF5" s="21"/>
      <c r="HLG5" s="21"/>
      <c r="HLH5" s="21"/>
      <c r="HLI5" s="21"/>
      <c r="HLJ5" s="21"/>
      <c r="HLK5" s="21"/>
      <c r="HLL5" s="21"/>
      <c r="HLM5" s="21"/>
      <c r="HLN5" s="21"/>
      <c r="HLO5" s="21"/>
      <c r="HLP5" s="21"/>
      <c r="HLQ5" s="21"/>
      <c r="HLR5" s="21"/>
      <c r="HLS5" s="21"/>
      <c r="HLT5" s="21"/>
      <c r="HLU5" s="21"/>
      <c r="HLV5" s="21"/>
      <c r="HLW5" s="21"/>
      <c r="HLX5" s="21"/>
      <c r="HLY5" s="21"/>
      <c r="HLZ5" s="21"/>
      <c r="HMA5" s="21"/>
      <c r="HMB5" s="21"/>
      <c r="HMC5" s="21"/>
      <c r="HMD5" s="21"/>
      <c r="HME5" s="21"/>
      <c r="HMF5" s="21"/>
      <c r="HMG5" s="21"/>
      <c r="HMH5" s="21"/>
      <c r="HMI5" s="21"/>
      <c r="HMJ5" s="21"/>
      <c r="HMK5" s="21"/>
      <c r="HML5" s="21"/>
      <c r="HMM5" s="21"/>
      <c r="HMN5" s="21"/>
      <c r="HMO5" s="21"/>
      <c r="HMP5" s="21"/>
      <c r="HMQ5" s="21"/>
      <c r="HMR5" s="21"/>
      <c r="HMS5" s="21"/>
      <c r="HMT5" s="21"/>
      <c r="HMU5" s="21"/>
      <c r="HMV5" s="21"/>
      <c r="HMW5" s="21"/>
      <c r="HMX5" s="21"/>
      <c r="HMY5" s="21"/>
      <c r="HMZ5" s="21"/>
      <c r="HNA5" s="21"/>
      <c r="HNB5" s="21"/>
      <c r="HNC5" s="21"/>
      <c r="HND5" s="21"/>
      <c r="HNE5" s="21"/>
      <c r="HNF5" s="21"/>
      <c r="HNG5" s="21"/>
      <c r="HNH5" s="21"/>
      <c r="HNI5" s="21"/>
      <c r="HNJ5" s="21"/>
      <c r="HNK5" s="21"/>
      <c r="HNL5" s="21"/>
      <c r="HNM5" s="21"/>
      <c r="HNN5" s="21"/>
      <c r="HNO5" s="21"/>
      <c r="HNP5" s="21"/>
      <c r="HNQ5" s="21"/>
      <c r="HNR5" s="21"/>
      <c r="HNS5" s="21"/>
      <c r="HNT5" s="21"/>
      <c r="HNU5" s="21"/>
      <c r="HNV5" s="21"/>
      <c r="HNW5" s="21"/>
      <c r="HNX5" s="21"/>
      <c r="HNY5" s="21"/>
      <c r="HNZ5" s="21"/>
      <c r="HOA5" s="21"/>
      <c r="HOB5" s="21"/>
      <c r="HOC5" s="21"/>
      <c r="HOD5" s="21"/>
      <c r="HOE5" s="21"/>
      <c r="HOF5" s="21"/>
      <c r="HOG5" s="21"/>
      <c r="HOH5" s="21"/>
      <c r="HOI5" s="21"/>
      <c r="HOJ5" s="21"/>
      <c r="HOK5" s="21"/>
      <c r="HOL5" s="21"/>
      <c r="HOM5" s="21"/>
      <c r="HON5" s="21"/>
      <c r="HOO5" s="21"/>
      <c r="HOP5" s="21"/>
      <c r="HOQ5" s="21"/>
      <c r="HOR5" s="21"/>
      <c r="HOS5" s="21"/>
      <c r="HOT5" s="21"/>
      <c r="HOU5" s="21"/>
      <c r="HOV5" s="21"/>
      <c r="HOW5" s="21"/>
      <c r="HOX5" s="21"/>
      <c r="HOY5" s="21"/>
      <c r="HOZ5" s="21"/>
      <c r="HPA5" s="21"/>
      <c r="HPB5" s="21"/>
      <c r="HPC5" s="21"/>
      <c r="HPD5" s="21"/>
      <c r="HPE5" s="21"/>
      <c r="HPF5" s="21"/>
      <c r="HPG5" s="21"/>
      <c r="HPH5" s="21"/>
      <c r="HPI5" s="21"/>
      <c r="HPJ5" s="21"/>
      <c r="HPK5" s="21"/>
      <c r="HPL5" s="21"/>
      <c r="HPM5" s="21"/>
      <c r="HPN5" s="21"/>
      <c r="HPO5" s="21"/>
      <c r="HPP5" s="21"/>
      <c r="HPQ5" s="21"/>
      <c r="HPR5" s="21"/>
      <c r="HPS5" s="21"/>
      <c r="HPT5" s="21"/>
      <c r="HPU5" s="21"/>
      <c r="HPV5" s="21"/>
      <c r="HPW5" s="21"/>
      <c r="HPX5" s="21"/>
      <c r="HPY5" s="21"/>
      <c r="HPZ5" s="21"/>
      <c r="HQA5" s="21"/>
      <c r="HQB5" s="21"/>
      <c r="HQC5" s="21"/>
      <c r="HQD5" s="21"/>
      <c r="HQE5" s="21"/>
      <c r="HQF5" s="21"/>
      <c r="HQG5" s="21"/>
      <c r="HQH5" s="21"/>
      <c r="HQI5" s="21"/>
      <c r="HQJ5" s="21"/>
      <c r="HQK5" s="21"/>
      <c r="HQL5" s="21"/>
      <c r="HQM5" s="21"/>
      <c r="HQN5" s="21"/>
      <c r="HQO5" s="21"/>
      <c r="HQP5" s="21"/>
      <c r="HQQ5" s="21"/>
      <c r="HQR5" s="21"/>
      <c r="HQS5" s="21"/>
      <c r="HQT5" s="21"/>
      <c r="HQU5" s="21"/>
      <c r="HQV5" s="21"/>
      <c r="HQW5" s="21"/>
      <c r="HQX5" s="21"/>
      <c r="HQY5" s="21"/>
      <c r="HQZ5" s="21"/>
      <c r="HRA5" s="21"/>
      <c r="HRB5" s="21"/>
      <c r="HRC5" s="21"/>
      <c r="HRD5" s="21"/>
      <c r="HRE5" s="21"/>
      <c r="HRF5" s="21"/>
      <c r="HRG5" s="21"/>
      <c r="HRH5" s="21"/>
      <c r="HRI5" s="21"/>
      <c r="HRJ5" s="21"/>
      <c r="HRK5" s="21"/>
      <c r="HRL5" s="21"/>
      <c r="HRM5" s="21"/>
      <c r="HRN5" s="21"/>
      <c r="HRO5" s="21"/>
      <c r="HRP5" s="21"/>
      <c r="HRQ5" s="21"/>
      <c r="HRR5" s="21"/>
      <c r="HRS5" s="21"/>
      <c r="HRT5" s="21"/>
      <c r="HRU5" s="21"/>
      <c r="HRV5" s="21"/>
      <c r="HRW5" s="21"/>
      <c r="HRX5" s="21"/>
      <c r="HRY5" s="21"/>
      <c r="HRZ5" s="21"/>
      <c r="HSA5" s="21"/>
      <c r="HSB5" s="21"/>
      <c r="HSC5" s="21"/>
      <c r="HSD5" s="21"/>
      <c r="HSE5" s="21"/>
      <c r="HSF5" s="21"/>
      <c r="HSG5" s="21"/>
      <c r="HSH5" s="21"/>
      <c r="HSI5" s="21"/>
      <c r="HSJ5" s="21"/>
      <c r="HSK5" s="21"/>
      <c r="HSL5" s="21"/>
      <c r="HSM5" s="21"/>
      <c r="HSN5" s="21"/>
      <c r="HSO5" s="21"/>
      <c r="HSP5" s="21"/>
      <c r="HSQ5" s="21"/>
      <c r="HSR5" s="21"/>
      <c r="HSS5" s="21"/>
      <c r="HST5" s="21"/>
      <c r="HSU5" s="21"/>
      <c r="HSV5" s="21"/>
      <c r="HSW5" s="21"/>
      <c r="HSX5" s="21"/>
      <c r="HSY5" s="21"/>
      <c r="HSZ5" s="21"/>
      <c r="HTA5" s="21"/>
      <c r="HTB5" s="21"/>
      <c r="HTC5" s="21"/>
      <c r="HTD5" s="21"/>
      <c r="HTE5" s="21"/>
      <c r="HTF5" s="21"/>
      <c r="HTG5" s="21"/>
      <c r="HTH5" s="21"/>
      <c r="HTI5" s="21"/>
      <c r="HTJ5" s="21"/>
      <c r="HTK5" s="21"/>
      <c r="HTL5" s="21"/>
      <c r="HTM5" s="21"/>
      <c r="HTN5" s="21"/>
      <c r="HTO5" s="21"/>
      <c r="HTP5" s="21"/>
      <c r="HTQ5" s="21"/>
      <c r="HTR5" s="21"/>
      <c r="HTS5" s="21"/>
      <c r="HTT5" s="21"/>
      <c r="HTU5" s="21"/>
      <c r="HTV5" s="21"/>
      <c r="HTW5" s="21"/>
      <c r="HTX5" s="21"/>
      <c r="HTY5" s="21"/>
      <c r="HTZ5" s="21"/>
      <c r="HUA5" s="21"/>
      <c r="HUB5" s="21"/>
      <c r="HUC5" s="21"/>
      <c r="HUD5" s="21"/>
      <c r="HUE5" s="21"/>
      <c r="HUF5" s="21"/>
      <c r="HUG5" s="21"/>
      <c r="HUH5" s="21"/>
      <c r="HUI5" s="21"/>
      <c r="HUJ5" s="21"/>
      <c r="HUK5" s="21"/>
      <c r="HUL5" s="21"/>
      <c r="HUM5" s="21"/>
      <c r="HUN5" s="21"/>
      <c r="HUO5" s="21"/>
      <c r="HUP5" s="21"/>
      <c r="HUQ5" s="21"/>
      <c r="HUR5" s="21"/>
      <c r="HUS5" s="21"/>
      <c r="HUT5" s="21"/>
      <c r="HUU5" s="21"/>
      <c r="HUV5" s="21"/>
      <c r="HUW5" s="21"/>
      <c r="HUX5" s="21"/>
      <c r="HUY5" s="21"/>
      <c r="HUZ5" s="21"/>
      <c r="HVA5" s="21"/>
      <c r="HVB5" s="21"/>
      <c r="HVC5" s="21"/>
      <c r="HVD5" s="21"/>
      <c r="HVE5" s="21"/>
      <c r="HVF5" s="21"/>
      <c r="HVG5" s="21"/>
      <c r="HVH5" s="21"/>
      <c r="HVI5" s="21"/>
      <c r="HVJ5" s="21"/>
      <c r="HVK5" s="21"/>
      <c r="HVL5" s="21"/>
      <c r="HVM5" s="21"/>
      <c r="HVN5" s="21"/>
      <c r="HVO5" s="21"/>
      <c r="HVP5" s="21"/>
      <c r="HVQ5" s="21"/>
      <c r="HVR5" s="21"/>
      <c r="HVS5" s="21"/>
      <c r="HVT5" s="21"/>
      <c r="HVU5" s="21"/>
      <c r="HVV5" s="21"/>
      <c r="HVW5" s="21"/>
      <c r="HVX5" s="21"/>
      <c r="HVY5" s="21"/>
      <c r="HVZ5" s="21"/>
      <c r="HWA5" s="21"/>
      <c r="HWB5" s="21"/>
      <c r="HWC5" s="21"/>
      <c r="HWD5" s="21"/>
      <c r="HWE5" s="21"/>
      <c r="HWF5" s="21"/>
      <c r="HWG5" s="21"/>
      <c r="HWH5" s="21"/>
      <c r="HWI5" s="21"/>
      <c r="HWJ5" s="21"/>
      <c r="HWK5" s="21"/>
      <c r="HWL5" s="21"/>
      <c r="HWM5" s="21"/>
      <c r="HWN5" s="21"/>
      <c r="HWO5" s="21"/>
      <c r="HWP5" s="21"/>
      <c r="HWQ5" s="21"/>
      <c r="HWR5" s="21"/>
      <c r="HWS5" s="21"/>
      <c r="HWT5" s="21"/>
      <c r="HWU5" s="21"/>
      <c r="HWV5" s="21"/>
      <c r="HWW5" s="21"/>
      <c r="HWX5" s="21"/>
      <c r="HWY5" s="21"/>
      <c r="HWZ5" s="21"/>
      <c r="HXA5" s="21"/>
      <c r="HXB5" s="21"/>
      <c r="HXC5" s="21"/>
      <c r="HXD5" s="21"/>
      <c r="HXE5" s="21"/>
      <c r="HXF5" s="21"/>
      <c r="HXG5" s="21"/>
      <c r="HXH5" s="21"/>
      <c r="HXI5" s="21"/>
      <c r="HXJ5" s="21"/>
      <c r="HXK5" s="21"/>
      <c r="HXL5" s="21"/>
      <c r="HXM5" s="21"/>
      <c r="HXN5" s="21"/>
      <c r="HXO5" s="21"/>
      <c r="HXP5" s="21"/>
      <c r="HXQ5" s="21"/>
      <c r="HXR5" s="21"/>
      <c r="HXS5" s="21"/>
      <c r="HXT5" s="21"/>
      <c r="HXU5" s="21"/>
      <c r="HXV5" s="21"/>
      <c r="HXW5" s="21"/>
      <c r="HXX5" s="21"/>
      <c r="HXY5" s="21"/>
      <c r="HXZ5" s="21"/>
      <c r="HYA5" s="21"/>
      <c r="HYB5" s="21"/>
      <c r="HYC5" s="21"/>
      <c r="HYD5" s="21"/>
      <c r="HYE5" s="21"/>
      <c r="HYF5" s="21"/>
      <c r="HYG5" s="21"/>
      <c r="HYH5" s="21"/>
      <c r="HYI5" s="21"/>
      <c r="HYJ5" s="21"/>
      <c r="HYK5" s="21"/>
      <c r="HYL5" s="21"/>
      <c r="HYM5" s="21"/>
      <c r="HYN5" s="21"/>
      <c r="HYO5" s="21"/>
      <c r="HYP5" s="21"/>
      <c r="HYQ5" s="21"/>
      <c r="HYR5" s="21"/>
      <c r="HYS5" s="21"/>
      <c r="HYT5" s="21"/>
      <c r="HYU5" s="21"/>
      <c r="HYV5" s="21"/>
      <c r="HYW5" s="21"/>
      <c r="HYX5" s="21"/>
      <c r="HYY5" s="21"/>
      <c r="HYZ5" s="21"/>
      <c r="HZA5" s="21"/>
      <c r="HZB5" s="21"/>
      <c r="HZC5" s="21"/>
      <c r="HZD5" s="21"/>
      <c r="HZE5" s="21"/>
      <c r="HZF5" s="21"/>
      <c r="HZG5" s="21"/>
      <c r="HZH5" s="21"/>
      <c r="HZI5" s="21"/>
      <c r="HZJ5" s="21"/>
      <c r="HZK5" s="21"/>
      <c r="HZL5" s="21"/>
      <c r="HZM5" s="21"/>
      <c r="HZN5" s="21"/>
      <c r="HZO5" s="21"/>
      <c r="HZP5" s="21"/>
      <c r="HZQ5" s="21"/>
      <c r="HZR5" s="21"/>
      <c r="HZS5" s="21"/>
      <c r="HZT5" s="21"/>
      <c r="HZU5" s="21"/>
      <c r="HZV5" s="21"/>
      <c r="HZW5" s="21"/>
      <c r="HZX5" s="21"/>
      <c r="HZY5" s="21"/>
      <c r="HZZ5" s="21"/>
      <c r="IAA5" s="21"/>
      <c r="IAB5" s="21"/>
      <c r="IAC5" s="21"/>
      <c r="IAD5" s="21"/>
      <c r="IAE5" s="21"/>
      <c r="IAF5" s="21"/>
      <c r="IAG5" s="21"/>
      <c r="IAH5" s="21"/>
      <c r="IAI5" s="21"/>
      <c r="IAJ5" s="21"/>
      <c r="IAK5" s="21"/>
      <c r="IAL5" s="21"/>
      <c r="IAM5" s="21"/>
      <c r="IAN5" s="21"/>
      <c r="IAO5" s="21"/>
      <c r="IAP5" s="21"/>
      <c r="IAQ5" s="21"/>
      <c r="IAR5" s="21"/>
      <c r="IAS5" s="21"/>
      <c r="IAT5" s="21"/>
      <c r="IAU5" s="21"/>
      <c r="IAV5" s="21"/>
      <c r="IAW5" s="21"/>
      <c r="IAX5" s="21"/>
      <c r="IAY5" s="21"/>
      <c r="IAZ5" s="21"/>
      <c r="IBA5" s="21"/>
      <c r="IBB5" s="21"/>
      <c r="IBC5" s="21"/>
      <c r="IBD5" s="21"/>
      <c r="IBE5" s="21"/>
      <c r="IBF5" s="21"/>
      <c r="IBG5" s="21"/>
      <c r="IBH5" s="21"/>
      <c r="IBI5" s="21"/>
      <c r="IBJ5" s="21"/>
      <c r="IBK5" s="21"/>
      <c r="IBL5" s="21"/>
      <c r="IBM5" s="21"/>
      <c r="IBN5" s="21"/>
      <c r="IBO5" s="21"/>
      <c r="IBP5" s="21"/>
      <c r="IBQ5" s="21"/>
      <c r="IBR5" s="21"/>
      <c r="IBS5" s="21"/>
      <c r="IBT5" s="21"/>
      <c r="IBU5" s="21"/>
      <c r="IBV5" s="21"/>
      <c r="IBW5" s="21"/>
      <c r="IBX5" s="21"/>
      <c r="IBY5" s="21"/>
      <c r="IBZ5" s="21"/>
      <c r="ICA5" s="21"/>
      <c r="ICB5" s="21"/>
      <c r="ICC5" s="21"/>
      <c r="ICD5" s="21"/>
      <c r="ICE5" s="21"/>
      <c r="ICF5" s="21"/>
      <c r="ICG5" s="21"/>
      <c r="ICH5" s="21"/>
      <c r="ICI5" s="21"/>
      <c r="ICJ5" s="21"/>
      <c r="ICK5" s="21"/>
      <c r="ICL5" s="21"/>
      <c r="ICM5" s="21"/>
      <c r="ICN5" s="21"/>
      <c r="ICO5" s="21"/>
      <c r="ICP5" s="21"/>
      <c r="ICQ5" s="21"/>
      <c r="ICR5" s="21"/>
      <c r="ICS5" s="21"/>
      <c r="ICT5" s="21"/>
      <c r="ICU5" s="21"/>
      <c r="ICV5" s="21"/>
      <c r="ICW5" s="21"/>
      <c r="ICX5" s="21"/>
      <c r="ICY5" s="21"/>
      <c r="ICZ5" s="21"/>
      <c r="IDA5" s="21"/>
      <c r="IDB5" s="21"/>
      <c r="IDC5" s="21"/>
      <c r="IDD5" s="21"/>
      <c r="IDE5" s="21"/>
      <c r="IDF5" s="21"/>
      <c r="IDG5" s="21"/>
      <c r="IDH5" s="21"/>
      <c r="IDI5" s="21"/>
      <c r="IDJ5" s="21"/>
      <c r="IDK5" s="21"/>
      <c r="IDL5" s="21"/>
      <c r="IDM5" s="21"/>
      <c r="IDN5" s="21"/>
      <c r="IDO5" s="21"/>
      <c r="IDP5" s="21"/>
      <c r="IDQ5" s="21"/>
      <c r="IDR5" s="21"/>
      <c r="IDS5" s="21"/>
      <c r="IDT5" s="21"/>
      <c r="IDU5" s="21"/>
      <c r="IDV5" s="21"/>
      <c r="IDW5" s="21"/>
      <c r="IDX5" s="21"/>
      <c r="IDY5" s="21"/>
      <c r="IDZ5" s="21"/>
      <c r="IEA5" s="21"/>
      <c r="IEB5" s="21"/>
      <c r="IEC5" s="21"/>
      <c r="IED5" s="21"/>
      <c r="IEE5" s="21"/>
      <c r="IEF5" s="21"/>
      <c r="IEG5" s="21"/>
      <c r="IEH5" s="21"/>
      <c r="IEI5" s="21"/>
      <c r="IEJ5" s="21"/>
      <c r="IEK5" s="21"/>
      <c r="IEL5" s="21"/>
      <c r="IEM5" s="21"/>
      <c r="IEN5" s="21"/>
      <c r="IEO5" s="21"/>
      <c r="IEP5" s="21"/>
      <c r="IEQ5" s="21"/>
      <c r="IER5" s="21"/>
      <c r="IES5" s="21"/>
      <c r="IET5" s="21"/>
      <c r="IEU5" s="21"/>
      <c r="IEV5" s="21"/>
      <c r="IEW5" s="21"/>
      <c r="IEX5" s="21"/>
      <c r="IEY5" s="21"/>
      <c r="IEZ5" s="21"/>
      <c r="IFA5" s="21"/>
      <c r="IFB5" s="21"/>
      <c r="IFC5" s="21"/>
      <c r="IFD5" s="21"/>
      <c r="IFE5" s="21"/>
      <c r="IFF5" s="21"/>
      <c r="IFG5" s="21"/>
      <c r="IFH5" s="21"/>
      <c r="IFI5" s="21"/>
      <c r="IFJ5" s="21"/>
      <c r="IFK5" s="21"/>
      <c r="IFL5" s="21"/>
      <c r="IFM5" s="21"/>
      <c r="IFN5" s="21"/>
      <c r="IFO5" s="21"/>
      <c r="IFP5" s="21"/>
      <c r="IFQ5" s="21"/>
      <c r="IFR5" s="21"/>
      <c r="IFS5" s="21"/>
      <c r="IFT5" s="21"/>
      <c r="IFU5" s="21"/>
      <c r="IFV5" s="21"/>
      <c r="IFW5" s="21"/>
      <c r="IFX5" s="21"/>
      <c r="IFY5" s="21"/>
      <c r="IFZ5" s="21"/>
      <c r="IGA5" s="21"/>
      <c r="IGB5" s="21"/>
      <c r="IGC5" s="21"/>
      <c r="IGD5" s="21"/>
      <c r="IGE5" s="21"/>
      <c r="IGF5" s="21"/>
      <c r="IGG5" s="21"/>
      <c r="IGH5" s="21"/>
      <c r="IGI5" s="21"/>
      <c r="IGJ5" s="21"/>
      <c r="IGK5" s="21"/>
      <c r="IGL5" s="21"/>
      <c r="IGM5" s="21"/>
      <c r="IGN5" s="21"/>
      <c r="IGO5" s="21"/>
      <c r="IGP5" s="21"/>
      <c r="IGQ5" s="21"/>
      <c r="IGR5" s="21"/>
      <c r="IGS5" s="21"/>
      <c r="IGT5" s="21"/>
      <c r="IGU5" s="21"/>
      <c r="IGV5" s="21"/>
      <c r="IGW5" s="21"/>
      <c r="IGX5" s="21"/>
      <c r="IGY5" s="21"/>
      <c r="IGZ5" s="21"/>
      <c r="IHA5" s="21"/>
      <c r="IHB5" s="21"/>
      <c r="IHC5" s="21"/>
      <c r="IHD5" s="21"/>
      <c r="IHE5" s="21"/>
      <c r="IHF5" s="21"/>
      <c r="IHG5" s="21"/>
      <c r="IHH5" s="21"/>
      <c r="IHI5" s="21"/>
      <c r="IHJ5" s="21"/>
      <c r="IHK5" s="21"/>
      <c r="IHL5" s="21"/>
      <c r="IHM5" s="21"/>
      <c r="IHN5" s="21"/>
      <c r="IHO5" s="21"/>
      <c r="IHP5" s="21"/>
      <c r="IHQ5" s="21"/>
      <c r="IHR5" s="21"/>
      <c r="IHS5" s="21"/>
      <c r="IHT5" s="21"/>
      <c r="IHU5" s="21"/>
      <c r="IHV5" s="21"/>
      <c r="IHW5" s="21"/>
      <c r="IHX5" s="21"/>
      <c r="IHY5" s="21"/>
      <c r="IHZ5" s="21"/>
      <c r="IIA5" s="21"/>
      <c r="IIB5" s="21"/>
      <c r="IIC5" s="21"/>
      <c r="IID5" s="21"/>
      <c r="IIE5" s="21"/>
      <c r="IIF5" s="21"/>
      <c r="IIG5" s="21"/>
      <c r="IIH5" s="21"/>
      <c r="III5" s="21"/>
      <c r="IIJ5" s="21"/>
      <c r="IIK5" s="21"/>
      <c r="IIL5" s="21"/>
      <c r="IIM5" s="21"/>
      <c r="IIN5" s="21"/>
      <c r="IIO5" s="21"/>
      <c r="IIP5" s="21"/>
      <c r="IIQ5" s="21"/>
      <c r="IIR5" s="21"/>
      <c r="IIS5" s="21"/>
      <c r="IIT5" s="21"/>
      <c r="IIU5" s="21"/>
      <c r="IIV5" s="21"/>
      <c r="IIW5" s="21"/>
      <c r="IIX5" s="21"/>
      <c r="IIY5" s="21"/>
      <c r="IIZ5" s="21"/>
      <c r="IJA5" s="21"/>
      <c r="IJB5" s="21"/>
      <c r="IJC5" s="21"/>
      <c r="IJD5" s="21"/>
      <c r="IJE5" s="21"/>
      <c r="IJF5" s="21"/>
      <c r="IJG5" s="21"/>
      <c r="IJH5" s="21"/>
      <c r="IJI5" s="21"/>
      <c r="IJJ5" s="21"/>
      <c r="IJK5" s="21"/>
      <c r="IJL5" s="21"/>
      <c r="IJM5" s="21"/>
      <c r="IJN5" s="21"/>
      <c r="IJO5" s="21"/>
      <c r="IJP5" s="21"/>
      <c r="IJQ5" s="21"/>
      <c r="IJR5" s="21"/>
      <c r="IJS5" s="21"/>
      <c r="IJT5" s="21"/>
      <c r="IJU5" s="21"/>
      <c r="IJV5" s="21"/>
      <c r="IJW5" s="21"/>
      <c r="IJX5" s="21"/>
      <c r="IJY5" s="21"/>
      <c r="IJZ5" s="21"/>
      <c r="IKA5" s="21"/>
      <c r="IKB5" s="21"/>
      <c r="IKC5" s="21"/>
      <c r="IKD5" s="21"/>
      <c r="IKE5" s="21"/>
      <c r="IKF5" s="21"/>
      <c r="IKG5" s="21"/>
      <c r="IKH5" s="21"/>
      <c r="IKI5" s="21"/>
      <c r="IKJ5" s="21"/>
      <c r="IKK5" s="21"/>
      <c r="IKL5" s="21"/>
      <c r="IKM5" s="21"/>
      <c r="IKN5" s="21"/>
      <c r="IKO5" s="21"/>
      <c r="IKP5" s="21"/>
      <c r="IKQ5" s="21"/>
      <c r="IKR5" s="21"/>
      <c r="IKS5" s="21"/>
      <c r="IKT5" s="21"/>
      <c r="IKU5" s="21"/>
      <c r="IKV5" s="21"/>
      <c r="IKW5" s="21"/>
      <c r="IKX5" s="21"/>
      <c r="IKY5" s="21"/>
      <c r="IKZ5" s="21"/>
      <c r="ILA5" s="21"/>
      <c r="ILB5" s="21"/>
      <c r="ILC5" s="21"/>
      <c r="ILD5" s="21"/>
      <c r="ILE5" s="21"/>
      <c r="ILF5" s="21"/>
      <c r="ILG5" s="21"/>
      <c r="ILH5" s="21"/>
      <c r="ILI5" s="21"/>
      <c r="ILJ5" s="21"/>
      <c r="ILK5" s="21"/>
      <c r="ILL5" s="21"/>
      <c r="ILM5" s="21"/>
      <c r="ILN5" s="21"/>
      <c r="ILO5" s="21"/>
      <c r="ILP5" s="21"/>
      <c r="ILQ5" s="21"/>
      <c r="ILR5" s="21"/>
      <c r="ILS5" s="21"/>
      <c r="ILT5" s="21"/>
      <c r="ILU5" s="21"/>
      <c r="ILV5" s="21"/>
      <c r="ILW5" s="21"/>
      <c r="ILX5" s="21"/>
      <c r="ILY5" s="21"/>
      <c r="ILZ5" s="21"/>
      <c r="IMA5" s="21"/>
      <c r="IMB5" s="21"/>
      <c r="IMC5" s="21"/>
      <c r="IMD5" s="21"/>
      <c r="IME5" s="21"/>
      <c r="IMF5" s="21"/>
      <c r="IMG5" s="21"/>
      <c r="IMH5" s="21"/>
      <c r="IMI5" s="21"/>
      <c r="IMJ5" s="21"/>
      <c r="IMK5" s="21"/>
      <c r="IML5" s="21"/>
      <c r="IMM5" s="21"/>
      <c r="IMN5" s="21"/>
      <c r="IMO5" s="21"/>
      <c r="IMP5" s="21"/>
      <c r="IMQ5" s="21"/>
      <c r="IMR5" s="21"/>
      <c r="IMS5" s="21"/>
      <c r="IMT5" s="21"/>
      <c r="IMU5" s="21"/>
      <c r="IMV5" s="21"/>
      <c r="IMW5" s="21"/>
      <c r="IMX5" s="21"/>
      <c r="IMY5" s="21"/>
      <c r="IMZ5" s="21"/>
      <c r="INA5" s="21"/>
      <c r="INB5" s="21"/>
      <c r="INC5" s="21"/>
      <c r="IND5" s="21"/>
      <c r="INE5" s="21"/>
      <c r="INF5" s="21"/>
      <c r="ING5" s="21"/>
      <c r="INH5" s="21"/>
      <c r="INI5" s="21"/>
      <c r="INJ5" s="21"/>
      <c r="INK5" s="21"/>
      <c r="INL5" s="21"/>
      <c r="INM5" s="21"/>
      <c r="INN5" s="21"/>
      <c r="INO5" s="21"/>
      <c r="INP5" s="21"/>
      <c r="INQ5" s="21"/>
      <c r="INR5" s="21"/>
      <c r="INS5" s="21"/>
      <c r="INT5" s="21"/>
      <c r="INU5" s="21"/>
      <c r="INV5" s="21"/>
      <c r="INW5" s="21"/>
      <c r="INX5" s="21"/>
      <c r="INY5" s="21"/>
      <c r="INZ5" s="21"/>
      <c r="IOA5" s="21"/>
      <c r="IOB5" s="21"/>
      <c r="IOC5" s="21"/>
      <c r="IOD5" s="21"/>
      <c r="IOE5" s="21"/>
      <c r="IOF5" s="21"/>
      <c r="IOG5" s="21"/>
      <c r="IOH5" s="21"/>
      <c r="IOI5" s="21"/>
      <c r="IOJ5" s="21"/>
      <c r="IOK5" s="21"/>
      <c r="IOL5" s="21"/>
      <c r="IOM5" s="21"/>
      <c r="ION5" s="21"/>
      <c r="IOO5" s="21"/>
      <c r="IOP5" s="21"/>
      <c r="IOQ5" s="21"/>
      <c r="IOR5" s="21"/>
      <c r="IOS5" s="21"/>
      <c r="IOT5" s="21"/>
      <c r="IOU5" s="21"/>
      <c r="IOV5" s="21"/>
      <c r="IOW5" s="21"/>
      <c r="IOX5" s="21"/>
      <c r="IOY5" s="21"/>
      <c r="IOZ5" s="21"/>
      <c r="IPA5" s="21"/>
      <c r="IPB5" s="21"/>
      <c r="IPC5" s="21"/>
      <c r="IPD5" s="21"/>
      <c r="IPE5" s="21"/>
      <c r="IPF5" s="21"/>
      <c r="IPG5" s="21"/>
      <c r="IPH5" s="21"/>
      <c r="IPI5" s="21"/>
      <c r="IPJ5" s="21"/>
      <c r="IPK5" s="21"/>
      <c r="IPL5" s="21"/>
      <c r="IPM5" s="21"/>
      <c r="IPN5" s="21"/>
      <c r="IPO5" s="21"/>
      <c r="IPP5" s="21"/>
      <c r="IPQ5" s="21"/>
      <c r="IPR5" s="21"/>
      <c r="IPS5" s="21"/>
      <c r="IPT5" s="21"/>
      <c r="IPU5" s="21"/>
      <c r="IPV5" s="21"/>
      <c r="IPW5" s="21"/>
      <c r="IPX5" s="21"/>
      <c r="IPY5" s="21"/>
      <c r="IPZ5" s="21"/>
      <c r="IQA5" s="21"/>
      <c r="IQB5" s="21"/>
      <c r="IQC5" s="21"/>
      <c r="IQD5" s="21"/>
      <c r="IQE5" s="21"/>
      <c r="IQF5" s="21"/>
      <c r="IQG5" s="21"/>
      <c r="IQH5" s="21"/>
      <c r="IQI5" s="21"/>
      <c r="IQJ5" s="21"/>
      <c r="IQK5" s="21"/>
      <c r="IQL5" s="21"/>
      <c r="IQM5" s="21"/>
      <c r="IQN5" s="21"/>
      <c r="IQO5" s="21"/>
      <c r="IQP5" s="21"/>
      <c r="IQQ5" s="21"/>
      <c r="IQR5" s="21"/>
      <c r="IQS5" s="21"/>
      <c r="IQT5" s="21"/>
      <c r="IQU5" s="21"/>
      <c r="IQV5" s="21"/>
      <c r="IQW5" s="21"/>
      <c r="IQX5" s="21"/>
      <c r="IQY5" s="21"/>
      <c r="IQZ5" s="21"/>
      <c r="IRA5" s="21"/>
      <c r="IRB5" s="21"/>
      <c r="IRC5" s="21"/>
      <c r="IRD5" s="21"/>
      <c r="IRE5" s="21"/>
      <c r="IRF5" s="21"/>
      <c r="IRG5" s="21"/>
      <c r="IRH5" s="21"/>
      <c r="IRI5" s="21"/>
      <c r="IRJ5" s="21"/>
      <c r="IRK5" s="21"/>
      <c r="IRL5" s="21"/>
      <c r="IRM5" s="21"/>
      <c r="IRN5" s="21"/>
      <c r="IRO5" s="21"/>
      <c r="IRP5" s="21"/>
      <c r="IRQ5" s="21"/>
      <c r="IRR5" s="21"/>
      <c r="IRS5" s="21"/>
      <c r="IRT5" s="21"/>
      <c r="IRU5" s="21"/>
      <c r="IRV5" s="21"/>
      <c r="IRW5" s="21"/>
      <c r="IRX5" s="21"/>
      <c r="IRY5" s="21"/>
      <c r="IRZ5" s="21"/>
      <c r="ISA5" s="21"/>
      <c r="ISB5" s="21"/>
      <c r="ISC5" s="21"/>
      <c r="ISD5" s="21"/>
      <c r="ISE5" s="21"/>
      <c r="ISF5" s="21"/>
      <c r="ISG5" s="21"/>
      <c r="ISH5" s="21"/>
      <c r="ISI5" s="21"/>
      <c r="ISJ5" s="21"/>
      <c r="ISK5" s="21"/>
      <c r="ISL5" s="21"/>
      <c r="ISM5" s="21"/>
      <c r="ISN5" s="21"/>
      <c r="ISO5" s="21"/>
      <c r="ISP5" s="21"/>
      <c r="ISQ5" s="21"/>
      <c r="ISR5" s="21"/>
      <c r="ISS5" s="21"/>
      <c r="IST5" s="21"/>
      <c r="ISU5" s="21"/>
      <c r="ISV5" s="21"/>
      <c r="ISW5" s="21"/>
      <c r="ISX5" s="21"/>
      <c r="ISY5" s="21"/>
      <c r="ISZ5" s="21"/>
      <c r="ITA5" s="21"/>
      <c r="ITB5" s="21"/>
      <c r="ITC5" s="21"/>
      <c r="ITD5" s="21"/>
      <c r="ITE5" s="21"/>
      <c r="ITF5" s="21"/>
      <c r="ITG5" s="21"/>
      <c r="ITH5" s="21"/>
      <c r="ITI5" s="21"/>
      <c r="ITJ5" s="21"/>
      <c r="ITK5" s="21"/>
      <c r="ITL5" s="21"/>
      <c r="ITM5" s="21"/>
      <c r="ITN5" s="21"/>
      <c r="ITO5" s="21"/>
      <c r="ITP5" s="21"/>
      <c r="ITQ5" s="21"/>
      <c r="ITR5" s="21"/>
      <c r="ITS5" s="21"/>
      <c r="ITT5" s="21"/>
      <c r="ITU5" s="21"/>
      <c r="ITV5" s="21"/>
      <c r="ITW5" s="21"/>
      <c r="ITX5" s="21"/>
      <c r="ITY5" s="21"/>
      <c r="ITZ5" s="21"/>
      <c r="IUA5" s="21"/>
      <c r="IUB5" s="21"/>
      <c r="IUC5" s="21"/>
      <c r="IUD5" s="21"/>
      <c r="IUE5" s="21"/>
      <c r="IUF5" s="21"/>
      <c r="IUG5" s="21"/>
      <c r="IUH5" s="21"/>
      <c r="IUI5" s="21"/>
      <c r="IUJ5" s="21"/>
      <c r="IUK5" s="21"/>
      <c r="IUL5" s="21"/>
      <c r="IUM5" s="21"/>
      <c r="IUN5" s="21"/>
      <c r="IUO5" s="21"/>
      <c r="IUP5" s="21"/>
      <c r="IUQ5" s="21"/>
      <c r="IUR5" s="21"/>
      <c r="IUS5" s="21"/>
      <c r="IUT5" s="21"/>
      <c r="IUU5" s="21"/>
      <c r="IUV5" s="21"/>
      <c r="IUW5" s="21"/>
      <c r="IUX5" s="21"/>
      <c r="IUY5" s="21"/>
      <c r="IUZ5" s="21"/>
      <c r="IVA5" s="21"/>
      <c r="IVB5" s="21"/>
      <c r="IVC5" s="21"/>
      <c r="IVD5" s="21"/>
      <c r="IVE5" s="21"/>
      <c r="IVF5" s="21"/>
      <c r="IVG5" s="21"/>
      <c r="IVH5" s="21"/>
      <c r="IVI5" s="21"/>
      <c r="IVJ5" s="21"/>
      <c r="IVK5" s="21"/>
      <c r="IVL5" s="21"/>
      <c r="IVM5" s="21"/>
      <c r="IVN5" s="21"/>
      <c r="IVO5" s="21"/>
      <c r="IVP5" s="21"/>
      <c r="IVQ5" s="21"/>
      <c r="IVR5" s="21"/>
      <c r="IVS5" s="21"/>
      <c r="IVT5" s="21"/>
      <c r="IVU5" s="21"/>
      <c r="IVV5" s="21"/>
      <c r="IVW5" s="21"/>
      <c r="IVX5" s="21"/>
      <c r="IVY5" s="21"/>
      <c r="IVZ5" s="21"/>
      <c r="IWA5" s="21"/>
      <c r="IWB5" s="21"/>
      <c r="IWC5" s="21"/>
      <c r="IWD5" s="21"/>
      <c r="IWE5" s="21"/>
      <c r="IWF5" s="21"/>
      <c r="IWG5" s="21"/>
      <c r="IWH5" s="21"/>
      <c r="IWI5" s="21"/>
      <c r="IWJ5" s="21"/>
      <c r="IWK5" s="21"/>
      <c r="IWL5" s="21"/>
      <c r="IWM5" s="21"/>
      <c r="IWN5" s="21"/>
      <c r="IWO5" s="21"/>
      <c r="IWP5" s="21"/>
      <c r="IWQ5" s="21"/>
      <c r="IWR5" s="21"/>
      <c r="IWS5" s="21"/>
      <c r="IWT5" s="21"/>
      <c r="IWU5" s="21"/>
      <c r="IWV5" s="21"/>
      <c r="IWW5" s="21"/>
      <c r="IWX5" s="21"/>
      <c r="IWY5" s="21"/>
      <c r="IWZ5" s="21"/>
      <c r="IXA5" s="21"/>
      <c r="IXB5" s="21"/>
      <c r="IXC5" s="21"/>
      <c r="IXD5" s="21"/>
      <c r="IXE5" s="21"/>
      <c r="IXF5" s="21"/>
      <c r="IXG5" s="21"/>
      <c r="IXH5" s="21"/>
      <c r="IXI5" s="21"/>
      <c r="IXJ5" s="21"/>
      <c r="IXK5" s="21"/>
      <c r="IXL5" s="21"/>
      <c r="IXM5" s="21"/>
      <c r="IXN5" s="21"/>
      <c r="IXO5" s="21"/>
      <c r="IXP5" s="21"/>
      <c r="IXQ5" s="21"/>
      <c r="IXR5" s="21"/>
      <c r="IXS5" s="21"/>
      <c r="IXT5" s="21"/>
      <c r="IXU5" s="21"/>
      <c r="IXV5" s="21"/>
      <c r="IXW5" s="21"/>
      <c r="IXX5" s="21"/>
      <c r="IXY5" s="21"/>
      <c r="IXZ5" s="21"/>
      <c r="IYA5" s="21"/>
      <c r="IYB5" s="21"/>
      <c r="IYC5" s="21"/>
      <c r="IYD5" s="21"/>
      <c r="IYE5" s="21"/>
      <c r="IYF5" s="21"/>
      <c r="IYG5" s="21"/>
      <c r="IYH5" s="21"/>
      <c r="IYI5" s="21"/>
      <c r="IYJ5" s="21"/>
      <c r="IYK5" s="21"/>
      <c r="IYL5" s="21"/>
      <c r="IYM5" s="21"/>
      <c r="IYN5" s="21"/>
      <c r="IYO5" s="21"/>
      <c r="IYP5" s="21"/>
      <c r="IYQ5" s="21"/>
      <c r="IYR5" s="21"/>
      <c r="IYS5" s="21"/>
      <c r="IYT5" s="21"/>
      <c r="IYU5" s="21"/>
      <c r="IYV5" s="21"/>
      <c r="IYW5" s="21"/>
      <c r="IYX5" s="21"/>
      <c r="IYY5" s="21"/>
      <c r="IYZ5" s="21"/>
      <c r="IZA5" s="21"/>
      <c r="IZB5" s="21"/>
      <c r="IZC5" s="21"/>
      <c r="IZD5" s="21"/>
      <c r="IZE5" s="21"/>
      <c r="IZF5" s="21"/>
      <c r="IZG5" s="21"/>
      <c r="IZH5" s="21"/>
      <c r="IZI5" s="21"/>
      <c r="IZJ5" s="21"/>
      <c r="IZK5" s="21"/>
      <c r="IZL5" s="21"/>
      <c r="IZM5" s="21"/>
      <c r="IZN5" s="21"/>
      <c r="IZO5" s="21"/>
      <c r="IZP5" s="21"/>
      <c r="IZQ5" s="21"/>
      <c r="IZR5" s="21"/>
      <c r="IZS5" s="21"/>
      <c r="IZT5" s="21"/>
      <c r="IZU5" s="21"/>
      <c r="IZV5" s="21"/>
      <c r="IZW5" s="21"/>
      <c r="IZX5" s="21"/>
      <c r="IZY5" s="21"/>
      <c r="IZZ5" s="21"/>
      <c r="JAA5" s="21"/>
      <c r="JAB5" s="21"/>
      <c r="JAC5" s="21"/>
      <c r="JAD5" s="21"/>
      <c r="JAE5" s="21"/>
      <c r="JAF5" s="21"/>
      <c r="JAG5" s="21"/>
      <c r="JAH5" s="21"/>
      <c r="JAI5" s="21"/>
      <c r="JAJ5" s="21"/>
      <c r="JAK5" s="21"/>
      <c r="JAL5" s="21"/>
      <c r="JAM5" s="21"/>
      <c r="JAN5" s="21"/>
      <c r="JAO5" s="21"/>
      <c r="JAP5" s="21"/>
      <c r="JAQ5" s="21"/>
      <c r="JAR5" s="21"/>
      <c r="JAS5" s="21"/>
      <c r="JAT5" s="21"/>
      <c r="JAU5" s="21"/>
      <c r="JAV5" s="21"/>
      <c r="JAW5" s="21"/>
      <c r="JAX5" s="21"/>
      <c r="JAY5" s="21"/>
      <c r="JAZ5" s="21"/>
      <c r="JBA5" s="21"/>
      <c r="JBB5" s="21"/>
      <c r="JBC5" s="21"/>
      <c r="JBD5" s="21"/>
      <c r="JBE5" s="21"/>
      <c r="JBF5" s="21"/>
      <c r="JBG5" s="21"/>
      <c r="JBH5" s="21"/>
      <c r="JBI5" s="21"/>
      <c r="JBJ5" s="21"/>
      <c r="JBK5" s="21"/>
      <c r="JBL5" s="21"/>
      <c r="JBM5" s="21"/>
      <c r="JBN5" s="21"/>
      <c r="JBO5" s="21"/>
      <c r="JBP5" s="21"/>
      <c r="JBQ5" s="21"/>
      <c r="JBR5" s="21"/>
      <c r="JBS5" s="21"/>
      <c r="JBT5" s="21"/>
      <c r="JBU5" s="21"/>
      <c r="JBV5" s="21"/>
      <c r="JBW5" s="21"/>
      <c r="JBX5" s="21"/>
      <c r="JBY5" s="21"/>
      <c r="JBZ5" s="21"/>
      <c r="JCA5" s="21"/>
      <c r="JCB5" s="21"/>
      <c r="JCC5" s="21"/>
      <c r="JCD5" s="21"/>
      <c r="JCE5" s="21"/>
      <c r="JCF5" s="21"/>
      <c r="JCG5" s="21"/>
      <c r="JCH5" s="21"/>
      <c r="JCI5" s="21"/>
      <c r="JCJ5" s="21"/>
      <c r="JCK5" s="21"/>
      <c r="JCL5" s="21"/>
      <c r="JCM5" s="21"/>
      <c r="JCN5" s="21"/>
      <c r="JCO5" s="21"/>
      <c r="JCP5" s="21"/>
      <c r="JCQ5" s="21"/>
      <c r="JCR5" s="21"/>
      <c r="JCS5" s="21"/>
      <c r="JCT5" s="21"/>
      <c r="JCU5" s="21"/>
      <c r="JCV5" s="21"/>
      <c r="JCW5" s="21"/>
      <c r="JCX5" s="21"/>
      <c r="JCY5" s="21"/>
      <c r="JCZ5" s="21"/>
      <c r="JDA5" s="21"/>
      <c r="JDB5" s="21"/>
      <c r="JDC5" s="21"/>
      <c r="JDD5" s="21"/>
      <c r="JDE5" s="21"/>
      <c r="JDF5" s="21"/>
      <c r="JDG5" s="21"/>
      <c r="JDH5" s="21"/>
      <c r="JDI5" s="21"/>
      <c r="JDJ5" s="21"/>
      <c r="JDK5" s="21"/>
      <c r="JDL5" s="21"/>
      <c r="JDM5" s="21"/>
      <c r="JDN5" s="21"/>
      <c r="JDO5" s="21"/>
      <c r="JDP5" s="21"/>
      <c r="JDQ5" s="21"/>
      <c r="JDR5" s="21"/>
      <c r="JDS5" s="21"/>
      <c r="JDT5" s="21"/>
      <c r="JDU5" s="21"/>
      <c r="JDV5" s="21"/>
      <c r="JDW5" s="21"/>
      <c r="JDX5" s="21"/>
      <c r="JDY5" s="21"/>
      <c r="JDZ5" s="21"/>
      <c r="JEA5" s="21"/>
      <c r="JEB5" s="21"/>
      <c r="JEC5" s="21"/>
      <c r="JED5" s="21"/>
      <c r="JEE5" s="21"/>
      <c r="JEF5" s="21"/>
      <c r="JEG5" s="21"/>
      <c r="JEH5" s="21"/>
      <c r="JEI5" s="21"/>
      <c r="JEJ5" s="21"/>
      <c r="JEK5" s="21"/>
      <c r="JEL5" s="21"/>
      <c r="JEM5" s="21"/>
      <c r="JEN5" s="21"/>
      <c r="JEO5" s="21"/>
      <c r="JEP5" s="21"/>
      <c r="JEQ5" s="21"/>
      <c r="JER5" s="21"/>
      <c r="JES5" s="21"/>
      <c r="JET5" s="21"/>
      <c r="JEU5" s="21"/>
      <c r="JEV5" s="21"/>
      <c r="JEW5" s="21"/>
      <c r="JEX5" s="21"/>
      <c r="JEY5" s="21"/>
      <c r="JEZ5" s="21"/>
      <c r="JFA5" s="21"/>
      <c r="JFB5" s="21"/>
      <c r="JFC5" s="21"/>
      <c r="JFD5" s="21"/>
      <c r="JFE5" s="21"/>
      <c r="JFF5" s="21"/>
      <c r="JFG5" s="21"/>
      <c r="JFH5" s="21"/>
      <c r="JFI5" s="21"/>
      <c r="JFJ5" s="21"/>
      <c r="JFK5" s="21"/>
      <c r="JFL5" s="21"/>
      <c r="JFM5" s="21"/>
      <c r="JFN5" s="21"/>
      <c r="JFO5" s="21"/>
      <c r="JFP5" s="21"/>
      <c r="JFQ5" s="21"/>
      <c r="JFR5" s="21"/>
      <c r="JFS5" s="21"/>
      <c r="JFT5" s="21"/>
      <c r="JFU5" s="21"/>
      <c r="JFV5" s="21"/>
      <c r="JFW5" s="21"/>
      <c r="JFX5" s="21"/>
      <c r="JFY5" s="21"/>
      <c r="JFZ5" s="21"/>
      <c r="JGA5" s="21"/>
      <c r="JGB5" s="21"/>
      <c r="JGC5" s="21"/>
      <c r="JGD5" s="21"/>
      <c r="JGE5" s="21"/>
      <c r="JGF5" s="21"/>
      <c r="JGG5" s="21"/>
      <c r="JGH5" s="21"/>
      <c r="JGI5" s="21"/>
      <c r="JGJ5" s="21"/>
      <c r="JGK5" s="21"/>
      <c r="JGL5" s="21"/>
      <c r="JGM5" s="21"/>
      <c r="JGN5" s="21"/>
      <c r="JGO5" s="21"/>
      <c r="JGP5" s="21"/>
      <c r="JGQ5" s="21"/>
      <c r="JGR5" s="21"/>
      <c r="JGS5" s="21"/>
      <c r="JGT5" s="21"/>
      <c r="JGU5" s="21"/>
      <c r="JGV5" s="21"/>
      <c r="JGW5" s="21"/>
      <c r="JGX5" s="21"/>
      <c r="JGY5" s="21"/>
      <c r="JGZ5" s="21"/>
      <c r="JHA5" s="21"/>
      <c r="JHB5" s="21"/>
      <c r="JHC5" s="21"/>
      <c r="JHD5" s="21"/>
      <c r="JHE5" s="21"/>
      <c r="JHF5" s="21"/>
      <c r="JHG5" s="21"/>
      <c r="JHH5" s="21"/>
      <c r="JHI5" s="21"/>
      <c r="JHJ5" s="21"/>
      <c r="JHK5" s="21"/>
      <c r="JHL5" s="21"/>
      <c r="JHM5" s="21"/>
      <c r="JHN5" s="21"/>
      <c r="JHO5" s="21"/>
      <c r="JHP5" s="21"/>
      <c r="JHQ5" s="21"/>
      <c r="JHR5" s="21"/>
      <c r="JHS5" s="21"/>
      <c r="JHT5" s="21"/>
      <c r="JHU5" s="21"/>
      <c r="JHV5" s="21"/>
      <c r="JHW5" s="21"/>
      <c r="JHX5" s="21"/>
      <c r="JHY5" s="21"/>
      <c r="JHZ5" s="21"/>
      <c r="JIA5" s="21"/>
      <c r="JIB5" s="21"/>
      <c r="JIC5" s="21"/>
      <c r="JID5" s="21"/>
      <c r="JIE5" s="21"/>
      <c r="JIF5" s="21"/>
      <c r="JIG5" s="21"/>
      <c r="JIH5" s="21"/>
      <c r="JII5" s="21"/>
      <c r="JIJ5" s="21"/>
      <c r="JIK5" s="21"/>
      <c r="JIL5" s="21"/>
      <c r="JIM5" s="21"/>
      <c r="JIN5" s="21"/>
      <c r="JIO5" s="21"/>
      <c r="JIP5" s="21"/>
      <c r="JIQ5" s="21"/>
      <c r="JIR5" s="21"/>
      <c r="JIS5" s="21"/>
      <c r="JIT5" s="21"/>
      <c r="JIU5" s="21"/>
      <c r="JIV5" s="21"/>
      <c r="JIW5" s="21"/>
      <c r="JIX5" s="21"/>
      <c r="JIY5" s="21"/>
      <c r="JIZ5" s="21"/>
      <c r="JJA5" s="21"/>
      <c r="JJB5" s="21"/>
      <c r="JJC5" s="21"/>
      <c r="JJD5" s="21"/>
      <c r="JJE5" s="21"/>
      <c r="JJF5" s="21"/>
      <c r="JJG5" s="21"/>
      <c r="JJH5" s="21"/>
      <c r="JJI5" s="21"/>
      <c r="JJJ5" s="21"/>
      <c r="JJK5" s="21"/>
      <c r="JJL5" s="21"/>
      <c r="JJM5" s="21"/>
      <c r="JJN5" s="21"/>
      <c r="JJO5" s="21"/>
      <c r="JJP5" s="21"/>
      <c r="JJQ5" s="21"/>
      <c r="JJR5" s="21"/>
      <c r="JJS5" s="21"/>
      <c r="JJT5" s="21"/>
      <c r="JJU5" s="21"/>
      <c r="JJV5" s="21"/>
      <c r="JJW5" s="21"/>
      <c r="JJX5" s="21"/>
      <c r="JJY5" s="21"/>
      <c r="JJZ5" s="21"/>
      <c r="JKA5" s="21"/>
      <c r="JKB5" s="21"/>
      <c r="JKC5" s="21"/>
      <c r="JKD5" s="21"/>
      <c r="JKE5" s="21"/>
      <c r="JKF5" s="21"/>
      <c r="JKG5" s="21"/>
      <c r="JKH5" s="21"/>
      <c r="JKI5" s="21"/>
      <c r="JKJ5" s="21"/>
      <c r="JKK5" s="21"/>
      <c r="JKL5" s="21"/>
      <c r="JKM5" s="21"/>
      <c r="JKN5" s="21"/>
      <c r="JKO5" s="21"/>
      <c r="JKP5" s="21"/>
      <c r="JKQ5" s="21"/>
      <c r="JKR5" s="21"/>
      <c r="JKS5" s="21"/>
      <c r="JKT5" s="21"/>
      <c r="JKU5" s="21"/>
      <c r="JKV5" s="21"/>
      <c r="JKW5" s="21"/>
      <c r="JKX5" s="21"/>
      <c r="JKY5" s="21"/>
      <c r="JKZ5" s="21"/>
      <c r="JLA5" s="21"/>
      <c r="JLB5" s="21"/>
      <c r="JLC5" s="21"/>
      <c r="JLD5" s="21"/>
      <c r="JLE5" s="21"/>
      <c r="JLF5" s="21"/>
      <c r="JLG5" s="21"/>
      <c r="JLH5" s="21"/>
      <c r="JLI5" s="21"/>
      <c r="JLJ5" s="21"/>
      <c r="JLK5" s="21"/>
      <c r="JLL5" s="21"/>
      <c r="JLM5" s="21"/>
      <c r="JLN5" s="21"/>
      <c r="JLO5" s="21"/>
      <c r="JLP5" s="21"/>
      <c r="JLQ5" s="21"/>
      <c r="JLR5" s="21"/>
      <c r="JLS5" s="21"/>
      <c r="JLT5" s="21"/>
      <c r="JLU5" s="21"/>
      <c r="JLV5" s="21"/>
      <c r="JLW5" s="21"/>
      <c r="JLX5" s="21"/>
      <c r="JLY5" s="21"/>
      <c r="JLZ5" s="21"/>
      <c r="JMA5" s="21"/>
      <c r="JMB5" s="21"/>
      <c r="JMC5" s="21"/>
      <c r="JMD5" s="21"/>
      <c r="JME5" s="21"/>
      <c r="JMF5" s="21"/>
      <c r="JMG5" s="21"/>
      <c r="JMH5" s="21"/>
      <c r="JMI5" s="21"/>
      <c r="JMJ5" s="21"/>
      <c r="JMK5" s="21"/>
      <c r="JML5" s="21"/>
      <c r="JMM5" s="21"/>
      <c r="JMN5" s="21"/>
      <c r="JMO5" s="21"/>
      <c r="JMP5" s="21"/>
      <c r="JMQ5" s="21"/>
      <c r="JMR5" s="21"/>
      <c r="JMS5" s="21"/>
      <c r="JMT5" s="21"/>
      <c r="JMU5" s="21"/>
      <c r="JMV5" s="21"/>
      <c r="JMW5" s="21"/>
      <c r="JMX5" s="21"/>
      <c r="JMY5" s="21"/>
      <c r="JMZ5" s="21"/>
      <c r="JNA5" s="21"/>
      <c r="JNB5" s="21"/>
      <c r="JNC5" s="21"/>
      <c r="JND5" s="21"/>
      <c r="JNE5" s="21"/>
      <c r="JNF5" s="21"/>
      <c r="JNG5" s="21"/>
      <c r="JNH5" s="21"/>
      <c r="JNI5" s="21"/>
      <c r="JNJ5" s="21"/>
      <c r="JNK5" s="21"/>
      <c r="JNL5" s="21"/>
      <c r="JNM5" s="21"/>
      <c r="JNN5" s="21"/>
      <c r="JNO5" s="21"/>
      <c r="JNP5" s="21"/>
      <c r="JNQ5" s="21"/>
      <c r="JNR5" s="21"/>
      <c r="JNS5" s="21"/>
      <c r="JNT5" s="21"/>
      <c r="JNU5" s="21"/>
      <c r="JNV5" s="21"/>
      <c r="JNW5" s="21"/>
      <c r="JNX5" s="21"/>
      <c r="JNY5" s="21"/>
      <c r="JNZ5" s="21"/>
      <c r="JOA5" s="21"/>
      <c r="JOB5" s="21"/>
      <c r="JOC5" s="21"/>
      <c r="JOD5" s="21"/>
      <c r="JOE5" s="21"/>
      <c r="JOF5" s="21"/>
      <c r="JOG5" s="21"/>
      <c r="JOH5" s="21"/>
      <c r="JOI5" s="21"/>
      <c r="JOJ5" s="21"/>
      <c r="JOK5" s="21"/>
      <c r="JOL5" s="21"/>
      <c r="JOM5" s="21"/>
      <c r="JON5" s="21"/>
      <c r="JOO5" s="21"/>
      <c r="JOP5" s="21"/>
      <c r="JOQ5" s="21"/>
      <c r="JOR5" s="21"/>
      <c r="JOS5" s="21"/>
      <c r="JOT5" s="21"/>
      <c r="JOU5" s="21"/>
      <c r="JOV5" s="21"/>
      <c r="JOW5" s="21"/>
      <c r="JOX5" s="21"/>
      <c r="JOY5" s="21"/>
      <c r="JOZ5" s="21"/>
      <c r="JPA5" s="21"/>
      <c r="JPB5" s="21"/>
      <c r="JPC5" s="21"/>
      <c r="JPD5" s="21"/>
      <c r="JPE5" s="21"/>
      <c r="JPF5" s="21"/>
      <c r="JPG5" s="21"/>
      <c r="JPH5" s="21"/>
      <c r="JPI5" s="21"/>
      <c r="JPJ5" s="21"/>
      <c r="JPK5" s="21"/>
      <c r="JPL5" s="21"/>
      <c r="JPM5" s="21"/>
      <c r="JPN5" s="21"/>
      <c r="JPO5" s="21"/>
      <c r="JPP5" s="21"/>
      <c r="JPQ5" s="21"/>
      <c r="JPR5" s="21"/>
      <c r="JPS5" s="21"/>
      <c r="JPT5" s="21"/>
      <c r="JPU5" s="21"/>
      <c r="JPV5" s="21"/>
      <c r="JPW5" s="21"/>
      <c r="JPX5" s="21"/>
      <c r="JPY5" s="21"/>
      <c r="JPZ5" s="21"/>
      <c r="JQA5" s="21"/>
      <c r="JQB5" s="21"/>
      <c r="JQC5" s="21"/>
      <c r="JQD5" s="21"/>
      <c r="JQE5" s="21"/>
      <c r="JQF5" s="21"/>
      <c r="JQG5" s="21"/>
      <c r="JQH5" s="21"/>
      <c r="JQI5" s="21"/>
      <c r="JQJ5" s="21"/>
      <c r="JQK5" s="21"/>
      <c r="JQL5" s="21"/>
      <c r="JQM5" s="21"/>
      <c r="JQN5" s="21"/>
      <c r="JQO5" s="21"/>
      <c r="JQP5" s="21"/>
      <c r="JQQ5" s="21"/>
      <c r="JQR5" s="21"/>
      <c r="JQS5" s="21"/>
      <c r="JQT5" s="21"/>
      <c r="JQU5" s="21"/>
      <c r="JQV5" s="21"/>
      <c r="JQW5" s="21"/>
      <c r="JQX5" s="21"/>
      <c r="JQY5" s="21"/>
      <c r="JQZ5" s="21"/>
      <c r="JRA5" s="21"/>
      <c r="JRB5" s="21"/>
      <c r="JRC5" s="21"/>
      <c r="JRD5" s="21"/>
      <c r="JRE5" s="21"/>
      <c r="JRF5" s="21"/>
      <c r="JRG5" s="21"/>
      <c r="JRH5" s="21"/>
      <c r="JRI5" s="21"/>
      <c r="JRJ5" s="21"/>
      <c r="JRK5" s="21"/>
      <c r="JRL5" s="21"/>
      <c r="JRM5" s="21"/>
      <c r="JRN5" s="21"/>
      <c r="JRO5" s="21"/>
      <c r="JRP5" s="21"/>
      <c r="JRQ5" s="21"/>
      <c r="JRR5" s="21"/>
      <c r="JRS5" s="21"/>
      <c r="JRT5" s="21"/>
      <c r="JRU5" s="21"/>
      <c r="JRV5" s="21"/>
      <c r="JRW5" s="21"/>
      <c r="JRX5" s="21"/>
      <c r="JRY5" s="21"/>
      <c r="JRZ5" s="21"/>
      <c r="JSA5" s="21"/>
      <c r="JSB5" s="21"/>
      <c r="JSC5" s="21"/>
      <c r="JSD5" s="21"/>
      <c r="JSE5" s="21"/>
      <c r="JSF5" s="21"/>
      <c r="JSG5" s="21"/>
      <c r="JSH5" s="21"/>
      <c r="JSI5" s="21"/>
      <c r="JSJ5" s="21"/>
      <c r="JSK5" s="21"/>
      <c r="JSL5" s="21"/>
      <c r="JSM5" s="21"/>
      <c r="JSN5" s="21"/>
      <c r="JSO5" s="21"/>
      <c r="JSP5" s="21"/>
      <c r="JSQ5" s="21"/>
      <c r="JSR5" s="21"/>
      <c r="JSS5" s="21"/>
      <c r="JST5" s="21"/>
      <c r="JSU5" s="21"/>
      <c r="JSV5" s="21"/>
      <c r="JSW5" s="21"/>
      <c r="JSX5" s="21"/>
      <c r="JSY5" s="21"/>
      <c r="JSZ5" s="21"/>
      <c r="JTA5" s="21"/>
      <c r="JTB5" s="21"/>
      <c r="JTC5" s="21"/>
      <c r="JTD5" s="21"/>
      <c r="JTE5" s="21"/>
      <c r="JTF5" s="21"/>
      <c r="JTG5" s="21"/>
      <c r="JTH5" s="21"/>
      <c r="JTI5" s="21"/>
      <c r="JTJ5" s="21"/>
      <c r="JTK5" s="21"/>
      <c r="JTL5" s="21"/>
      <c r="JTM5" s="21"/>
      <c r="JTN5" s="21"/>
      <c r="JTO5" s="21"/>
      <c r="JTP5" s="21"/>
      <c r="JTQ5" s="21"/>
      <c r="JTR5" s="21"/>
      <c r="JTS5" s="21"/>
      <c r="JTT5" s="21"/>
      <c r="JTU5" s="21"/>
      <c r="JTV5" s="21"/>
      <c r="JTW5" s="21"/>
      <c r="JTX5" s="21"/>
      <c r="JTY5" s="21"/>
      <c r="JTZ5" s="21"/>
      <c r="JUA5" s="21"/>
      <c r="JUB5" s="21"/>
      <c r="JUC5" s="21"/>
      <c r="JUD5" s="21"/>
      <c r="JUE5" s="21"/>
      <c r="JUF5" s="21"/>
      <c r="JUG5" s="21"/>
      <c r="JUH5" s="21"/>
      <c r="JUI5" s="21"/>
      <c r="JUJ5" s="21"/>
      <c r="JUK5" s="21"/>
      <c r="JUL5" s="21"/>
      <c r="JUM5" s="21"/>
      <c r="JUN5" s="21"/>
      <c r="JUO5" s="21"/>
      <c r="JUP5" s="21"/>
      <c r="JUQ5" s="21"/>
      <c r="JUR5" s="21"/>
      <c r="JUS5" s="21"/>
      <c r="JUT5" s="21"/>
      <c r="JUU5" s="21"/>
      <c r="JUV5" s="21"/>
      <c r="JUW5" s="21"/>
      <c r="JUX5" s="21"/>
      <c r="JUY5" s="21"/>
      <c r="JUZ5" s="21"/>
      <c r="JVA5" s="21"/>
      <c r="JVB5" s="21"/>
      <c r="JVC5" s="21"/>
      <c r="JVD5" s="21"/>
      <c r="JVE5" s="21"/>
      <c r="JVF5" s="21"/>
      <c r="JVG5" s="21"/>
      <c r="JVH5" s="21"/>
      <c r="JVI5" s="21"/>
      <c r="JVJ5" s="21"/>
      <c r="JVK5" s="21"/>
      <c r="JVL5" s="21"/>
      <c r="JVM5" s="21"/>
      <c r="JVN5" s="21"/>
      <c r="JVO5" s="21"/>
      <c r="JVP5" s="21"/>
      <c r="JVQ5" s="21"/>
      <c r="JVR5" s="21"/>
      <c r="JVS5" s="21"/>
      <c r="JVT5" s="21"/>
      <c r="JVU5" s="21"/>
      <c r="JVV5" s="21"/>
      <c r="JVW5" s="21"/>
      <c r="JVX5" s="21"/>
      <c r="JVY5" s="21"/>
      <c r="JVZ5" s="21"/>
      <c r="JWA5" s="21"/>
      <c r="JWB5" s="21"/>
      <c r="JWC5" s="21"/>
      <c r="JWD5" s="21"/>
      <c r="JWE5" s="21"/>
      <c r="JWF5" s="21"/>
      <c r="JWG5" s="21"/>
      <c r="JWH5" s="21"/>
      <c r="JWI5" s="21"/>
      <c r="JWJ5" s="21"/>
      <c r="JWK5" s="21"/>
      <c r="JWL5" s="21"/>
      <c r="JWM5" s="21"/>
      <c r="JWN5" s="21"/>
      <c r="JWO5" s="21"/>
      <c r="JWP5" s="21"/>
      <c r="JWQ5" s="21"/>
      <c r="JWR5" s="21"/>
      <c r="JWS5" s="21"/>
      <c r="JWT5" s="21"/>
      <c r="JWU5" s="21"/>
      <c r="JWV5" s="21"/>
      <c r="JWW5" s="21"/>
      <c r="JWX5" s="21"/>
      <c r="JWY5" s="21"/>
      <c r="JWZ5" s="21"/>
      <c r="JXA5" s="21"/>
      <c r="JXB5" s="21"/>
      <c r="JXC5" s="21"/>
      <c r="JXD5" s="21"/>
      <c r="JXE5" s="21"/>
      <c r="JXF5" s="21"/>
      <c r="JXG5" s="21"/>
      <c r="JXH5" s="21"/>
      <c r="JXI5" s="21"/>
      <c r="JXJ5" s="21"/>
      <c r="JXK5" s="21"/>
      <c r="JXL5" s="21"/>
      <c r="JXM5" s="21"/>
      <c r="JXN5" s="21"/>
      <c r="JXO5" s="21"/>
      <c r="JXP5" s="21"/>
      <c r="JXQ5" s="21"/>
      <c r="JXR5" s="21"/>
      <c r="JXS5" s="21"/>
      <c r="JXT5" s="21"/>
      <c r="JXU5" s="21"/>
      <c r="JXV5" s="21"/>
      <c r="JXW5" s="21"/>
      <c r="JXX5" s="21"/>
      <c r="JXY5" s="21"/>
      <c r="JXZ5" s="21"/>
      <c r="JYA5" s="21"/>
      <c r="JYB5" s="21"/>
      <c r="JYC5" s="21"/>
      <c r="JYD5" s="21"/>
      <c r="JYE5" s="21"/>
      <c r="JYF5" s="21"/>
      <c r="JYG5" s="21"/>
      <c r="JYH5" s="21"/>
      <c r="JYI5" s="21"/>
      <c r="JYJ5" s="21"/>
      <c r="JYK5" s="21"/>
      <c r="JYL5" s="21"/>
      <c r="JYM5" s="21"/>
      <c r="JYN5" s="21"/>
      <c r="JYO5" s="21"/>
      <c r="JYP5" s="21"/>
      <c r="JYQ5" s="21"/>
      <c r="JYR5" s="21"/>
      <c r="JYS5" s="21"/>
      <c r="JYT5" s="21"/>
      <c r="JYU5" s="21"/>
      <c r="JYV5" s="21"/>
      <c r="JYW5" s="21"/>
      <c r="JYX5" s="21"/>
      <c r="JYY5" s="21"/>
      <c r="JYZ5" s="21"/>
      <c r="JZA5" s="21"/>
      <c r="JZB5" s="21"/>
      <c r="JZC5" s="21"/>
      <c r="JZD5" s="21"/>
      <c r="JZE5" s="21"/>
      <c r="JZF5" s="21"/>
      <c r="JZG5" s="21"/>
      <c r="JZH5" s="21"/>
      <c r="JZI5" s="21"/>
      <c r="JZJ5" s="21"/>
      <c r="JZK5" s="21"/>
      <c r="JZL5" s="21"/>
      <c r="JZM5" s="21"/>
      <c r="JZN5" s="21"/>
      <c r="JZO5" s="21"/>
      <c r="JZP5" s="21"/>
      <c r="JZQ5" s="21"/>
      <c r="JZR5" s="21"/>
      <c r="JZS5" s="21"/>
      <c r="JZT5" s="21"/>
      <c r="JZU5" s="21"/>
      <c r="JZV5" s="21"/>
      <c r="JZW5" s="21"/>
      <c r="JZX5" s="21"/>
      <c r="JZY5" s="21"/>
      <c r="JZZ5" s="21"/>
      <c r="KAA5" s="21"/>
      <c r="KAB5" s="21"/>
      <c r="KAC5" s="21"/>
      <c r="KAD5" s="21"/>
      <c r="KAE5" s="21"/>
      <c r="KAF5" s="21"/>
      <c r="KAG5" s="21"/>
      <c r="KAH5" s="21"/>
      <c r="KAI5" s="21"/>
      <c r="KAJ5" s="21"/>
      <c r="KAK5" s="21"/>
      <c r="KAL5" s="21"/>
      <c r="KAM5" s="21"/>
      <c r="KAN5" s="21"/>
      <c r="KAO5" s="21"/>
      <c r="KAP5" s="21"/>
      <c r="KAQ5" s="21"/>
      <c r="KAR5" s="21"/>
      <c r="KAS5" s="21"/>
      <c r="KAT5" s="21"/>
      <c r="KAU5" s="21"/>
      <c r="KAV5" s="21"/>
      <c r="KAW5" s="21"/>
      <c r="KAX5" s="21"/>
      <c r="KAY5" s="21"/>
      <c r="KAZ5" s="21"/>
      <c r="KBA5" s="21"/>
      <c r="KBB5" s="21"/>
      <c r="KBC5" s="21"/>
      <c r="KBD5" s="21"/>
      <c r="KBE5" s="21"/>
      <c r="KBF5" s="21"/>
      <c r="KBG5" s="21"/>
      <c r="KBH5" s="21"/>
      <c r="KBI5" s="21"/>
      <c r="KBJ5" s="21"/>
      <c r="KBK5" s="21"/>
      <c r="KBL5" s="21"/>
      <c r="KBM5" s="21"/>
      <c r="KBN5" s="21"/>
      <c r="KBO5" s="21"/>
      <c r="KBP5" s="21"/>
      <c r="KBQ5" s="21"/>
      <c r="KBR5" s="21"/>
      <c r="KBS5" s="21"/>
      <c r="KBT5" s="21"/>
      <c r="KBU5" s="21"/>
      <c r="KBV5" s="21"/>
      <c r="KBW5" s="21"/>
      <c r="KBX5" s="21"/>
      <c r="KBY5" s="21"/>
      <c r="KBZ5" s="21"/>
      <c r="KCA5" s="21"/>
      <c r="KCB5" s="21"/>
      <c r="KCC5" s="21"/>
      <c r="KCD5" s="21"/>
      <c r="KCE5" s="21"/>
      <c r="KCF5" s="21"/>
      <c r="KCG5" s="21"/>
      <c r="KCH5" s="21"/>
      <c r="KCI5" s="21"/>
      <c r="KCJ5" s="21"/>
      <c r="KCK5" s="21"/>
      <c r="KCL5" s="21"/>
      <c r="KCM5" s="21"/>
      <c r="KCN5" s="21"/>
      <c r="KCO5" s="21"/>
      <c r="KCP5" s="21"/>
      <c r="KCQ5" s="21"/>
      <c r="KCR5" s="21"/>
      <c r="KCS5" s="21"/>
      <c r="KCT5" s="21"/>
      <c r="KCU5" s="21"/>
      <c r="KCV5" s="21"/>
      <c r="KCW5" s="21"/>
      <c r="KCX5" s="21"/>
      <c r="KCY5" s="21"/>
      <c r="KCZ5" s="21"/>
      <c r="KDA5" s="21"/>
      <c r="KDB5" s="21"/>
      <c r="KDC5" s="21"/>
      <c r="KDD5" s="21"/>
      <c r="KDE5" s="21"/>
      <c r="KDF5" s="21"/>
      <c r="KDG5" s="21"/>
      <c r="KDH5" s="21"/>
      <c r="KDI5" s="21"/>
      <c r="KDJ5" s="21"/>
      <c r="KDK5" s="21"/>
      <c r="KDL5" s="21"/>
      <c r="KDM5" s="21"/>
      <c r="KDN5" s="21"/>
      <c r="KDO5" s="21"/>
      <c r="KDP5" s="21"/>
      <c r="KDQ5" s="21"/>
      <c r="KDR5" s="21"/>
      <c r="KDS5" s="21"/>
      <c r="KDT5" s="21"/>
      <c r="KDU5" s="21"/>
      <c r="KDV5" s="21"/>
      <c r="KDW5" s="21"/>
      <c r="KDX5" s="21"/>
      <c r="KDY5" s="21"/>
      <c r="KDZ5" s="21"/>
      <c r="KEA5" s="21"/>
      <c r="KEB5" s="21"/>
      <c r="KEC5" s="21"/>
      <c r="KED5" s="21"/>
      <c r="KEE5" s="21"/>
      <c r="KEF5" s="21"/>
      <c r="KEG5" s="21"/>
      <c r="KEH5" s="21"/>
      <c r="KEI5" s="21"/>
      <c r="KEJ5" s="21"/>
      <c r="KEK5" s="21"/>
      <c r="KEL5" s="21"/>
      <c r="KEM5" s="21"/>
      <c r="KEN5" s="21"/>
      <c r="KEO5" s="21"/>
      <c r="KEP5" s="21"/>
      <c r="KEQ5" s="21"/>
      <c r="KER5" s="21"/>
      <c r="KES5" s="21"/>
      <c r="KET5" s="21"/>
      <c r="KEU5" s="21"/>
      <c r="KEV5" s="21"/>
      <c r="KEW5" s="21"/>
      <c r="KEX5" s="21"/>
      <c r="KEY5" s="21"/>
      <c r="KEZ5" s="21"/>
      <c r="KFA5" s="21"/>
      <c r="KFB5" s="21"/>
      <c r="KFC5" s="21"/>
      <c r="KFD5" s="21"/>
      <c r="KFE5" s="21"/>
      <c r="KFF5" s="21"/>
      <c r="KFG5" s="21"/>
      <c r="KFH5" s="21"/>
      <c r="KFI5" s="21"/>
      <c r="KFJ5" s="21"/>
      <c r="KFK5" s="21"/>
      <c r="KFL5" s="21"/>
      <c r="KFM5" s="21"/>
      <c r="KFN5" s="21"/>
      <c r="KFO5" s="21"/>
      <c r="KFP5" s="21"/>
      <c r="KFQ5" s="21"/>
      <c r="KFR5" s="21"/>
      <c r="KFS5" s="21"/>
      <c r="KFT5" s="21"/>
      <c r="KFU5" s="21"/>
      <c r="KFV5" s="21"/>
      <c r="KFW5" s="21"/>
      <c r="KFX5" s="21"/>
      <c r="KFY5" s="21"/>
      <c r="KFZ5" s="21"/>
      <c r="KGA5" s="21"/>
      <c r="KGB5" s="21"/>
      <c r="KGC5" s="21"/>
      <c r="KGD5" s="21"/>
      <c r="KGE5" s="21"/>
      <c r="KGF5" s="21"/>
      <c r="KGG5" s="21"/>
      <c r="KGH5" s="21"/>
      <c r="KGI5" s="21"/>
      <c r="KGJ5" s="21"/>
      <c r="KGK5" s="21"/>
      <c r="KGL5" s="21"/>
      <c r="KGM5" s="21"/>
      <c r="KGN5" s="21"/>
      <c r="KGO5" s="21"/>
      <c r="KGP5" s="21"/>
      <c r="KGQ5" s="21"/>
      <c r="KGR5" s="21"/>
      <c r="KGS5" s="21"/>
      <c r="KGT5" s="21"/>
      <c r="KGU5" s="21"/>
      <c r="KGV5" s="21"/>
      <c r="KGW5" s="21"/>
      <c r="KGX5" s="21"/>
      <c r="KGY5" s="21"/>
      <c r="KGZ5" s="21"/>
      <c r="KHA5" s="21"/>
      <c r="KHB5" s="21"/>
      <c r="KHC5" s="21"/>
      <c r="KHD5" s="21"/>
      <c r="KHE5" s="21"/>
      <c r="KHF5" s="21"/>
      <c r="KHG5" s="21"/>
      <c r="KHH5" s="21"/>
      <c r="KHI5" s="21"/>
      <c r="KHJ5" s="21"/>
      <c r="KHK5" s="21"/>
      <c r="KHL5" s="21"/>
      <c r="KHM5" s="21"/>
      <c r="KHN5" s="21"/>
      <c r="KHO5" s="21"/>
      <c r="KHP5" s="21"/>
      <c r="KHQ5" s="21"/>
      <c r="KHR5" s="21"/>
      <c r="KHS5" s="21"/>
      <c r="KHT5" s="21"/>
      <c r="KHU5" s="21"/>
      <c r="KHV5" s="21"/>
      <c r="KHW5" s="21"/>
      <c r="KHX5" s="21"/>
      <c r="KHY5" s="21"/>
      <c r="KHZ5" s="21"/>
      <c r="KIA5" s="21"/>
      <c r="KIB5" s="21"/>
      <c r="KIC5" s="21"/>
      <c r="KID5" s="21"/>
      <c r="KIE5" s="21"/>
      <c r="KIF5" s="21"/>
      <c r="KIG5" s="21"/>
      <c r="KIH5" s="21"/>
      <c r="KII5" s="21"/>
      <c r="KIJ5" s="21"/>
      <c r="KIK5" s="21"/>
      <c r="KIL5" s="21"/>
      <c r="KIM5" s="21"/>
      <c r="KIN5" s="21"/>
      <c r="KIO5" s="21"/>
      <c r="KIP5" s="21"/>
      <c r="KIQ5" s="21"/>
      <c r="KIR5" s="21"/>
      <c r="KIS5" s="21"/>
      <c r="KIT5" s="21"/>
      <c r="KIU5" s="21"/>
      <c r="KIV5" s="21"/>
      <c r="KIW5" s="21"/>
      <c r="KIX5" s="21"/>
      <c r="KIY5" s="21"/>
      <c r="KIZ5" s="21"/>
      <c r="KJA5" s="21"/>
      <c r="KJB5" s="21"/>
      <c r="KJC5" s="21"/>
      <c r="KJD5" s="21"/>
      <c r="KJE5" s="21"/>
      <c r="KJF5" s="21"/>
      <c r="KJG5" s="21"/>
      <c r="KJH5" s="21"/>
      <c r="KJI5" s="21"/>
      <c r="KJJ5" s="21"/>
      <c r="KJK5" s="21"/>
      <c r="KJL5" s="21"/>
      <c r="KJM5" s="21"/>
      <c r="KJN5" s="21"/>
      <c r="KJO5" s="21"/>
      <c r="KJP5" s="21"/>
      <c r="KJQ5" s="21"/>
      <c r="KJR5" s="21"/>
      <c r="KJS5" s="21"/>
      <c r="KJT5" s="21"/>
      <c r="KJU5" s="21"/>
      <c r="KJV5" s="21"/>
      <c r="KJW5" s="21"/>
      <c r="KJX5" s="21"/>
      <c r="KJY5" s="21"/>
      <c r="KJZ5" s="21"/>
      <c r="KKA5" s="21"/>
      <c r="KKB5" s="21"/>
      <c r="KKC5" s="21"/>
      <c r="KKD5" s="21"/>
      <c r="KKE5" s="21"/>
      <c r="KKF5" s="21"/>
      <c r="KKG5" s="21"/>
      <c r="KKH5" s="21"/>
      <c r="KKI5" s="21"/>
      <c r="KKJ5" s="21"/>
      <c r="KKK5" s="21"/>
      <c r="KKL5" s="21"/>
      <c r="KKM5" s="21"/>
      <c r="KKN5" s="21"/>
      <c r="KKO5" s="21"/>
      <c r="KKP5" s="21"/>
      <c r="KKQ5" s="21"/>
      <c r="KKR5" s="21"/>
      <c r="KKS5" s="21"/>
      <c r="KKT5" s="21"/>
      <c r="KKU5" s="21"/>
      <c r="KKV5" s="21"/>
      <c r="KKW5" s="21"/>
      <c r="KKX5" s="21"/>
      <c r="KKY5" s="21"/>
      <c r="KKZ5" s="21"/>
      <c r="KLA5" s="21"/>
      <c r="KLB5" s="21"/>
      <c r="KLC5" s="21"/>
      <c r="KLD5" s="21"/>
      <c r="KLE5" s="21"/>
      <c r="KLF5" s="21"/>
      <c r="KLG5" s="21"/>
      <c r="KLH5" s="21"/>
      <c r="KLI5" s="21"/>
      <c r="KLJ5" s="21"/>
      <c r="KLK5" s="21"/>
      <c r="KLL5" s="21"/>
      <c r="KLM5" s="21"/>
      <c r="KLN5" s="21"/>
      <c r="KLO5" s="21"/>
      <c r="KLP5" s="21"/>
      <c r="KLQ5" s="21"/>
      <c r="KLR5" s="21"/>
      <c r="KLS5" s="21"/>
      <c r="KLT5" s="21"/>
      <c r="KLU5" s="21"/>
      <c r="KLV5" s="21"/>
      <c r="KLW5" s="21"/>
      <c r="KLX5" s="21"/>
      <c r="KLY5" s="21"/>
      <c r="KLZ5" s="21"/>
      <c r="KMA5" s="21"/>
      <c r="KMB5" s="21"/>
      <c r="KMC5" s="21"/>
      <c r="KMD5" s="21"/>
      <c r="KME5" s="21"/>
      <c r="KMF5" s="21"/>
      <c r="KMG5" s="21"/>
      <c r="KMH5" s="21"/>
      <c r="KMI5" s="21"/>
      <c r="KMJ5" s="21"/>
      <c r="KMK5" s="21"/>
      <c r="KML5" s="21"/>
      <c r="KMM5" s="21"/>
      <c r="KMN5" s="21"/>
      <c r="KMO5" s="21"/>
      <c r="KMP5" s="21"/>
      <c r="KMQ5" s="21"/>
      <c r="KMR5" s="21"/>
      <c r="KMS5" s="21"/>
      <c r="KMT5" s="21"/>
      <c r="KMU5" s="21"/>
      <c r="KMV5" s="21"/>
      <c r="KMW5" s="21"/>
      <c r="KMX5" s="21"/>
      <c r="KMY5" s="21"/>
      <c r="KMZ5" s="21"/>
      <c r="KNA5" s="21"/>
      <c r="KNB5" s="21"/>
      <c r="KNC5" s="21"/>
      <c r="KND5" s="21"/>
      <c r="KNE5" s="21"/>
      <c r="KNF5" s="21"/>
      <c r="KNG5" s="21"/>
      <c r="KNH5" s="21"/>
      <c r="KNI5" s="21"/>
      <c r="KNJ5" s="21"/>
      <c r="KNK5" s="21"/>
      <c r="KNL5" s="21"/>
      <c r="KNM5" s="21"/>
      <c r="KNN5" s="21"/>
      <c r="KNO5" s="21"/>
      <c r="KNP5" s="21"/>
      <c r="KNQ5" s="21"/>
      <c r="KNR5" s="21"/>
      <c r="KNS5" s="21"/>
      <c r="KNT5" s="21"/>
      <c r="KNU5" s="21"/>
      <c r="KNV5" s="21"/>
      <c r="KNW5" s="21"/>
      <c r="KNX5" s="21"/>
      <c r="KNY5" s="21"/>
      <c r="KNZ5" s="21"/>
      <c r="KOA5" s="21"/>
      <c r="KOB5" s="21"/>
      <c r="KOC5" s="21"/>
      <c r="KOD5" s="21"/>
      <c r="KOE5" s="21"/>
      <c r="KOF5" s="21"/>
      <c r="KOG5" s="21"/>
      <c r="KOH5" s="21"/>
      <c r="KOI5" s="21"/>
      <c r="KOJ5" s="21"/>
      <c r="KOK5" s="21"/>
      <c r="KOL5" s="21"/>
      <c r="KOM5" s="21"/>
      <c r="KON5" s="21"/>
      <c r="KOO5" s="21"/>
      <c r="KOP5" s="21"/>
      <c r="KOQ5" s="21"/>
      <c r="KOR5" s="21"/>
      <c r="KOS5" s="21"/>
      <c r="KOT5" s="21"/>
      <c r="KOU5" s="21"/>
      <c r="KOV5" s="21"/>
      <c r="KOW5" s="21"/>
      <c r="KOX5" s="21"/>
      <c r="KOY5" s="21"/>
      <c r="KOZ5" s="21"/>
      <c r="KPA5" s="21"/>
      <c r="KPB5" s="21"/>
      <c r="KPC5" s="21"/>
      <c r="KPD5" s="21"/>
      <c r="KPE5" s="21"/>
      <c r="KPF5" s="21"/>
      <c r="KPG5" s="21"/>
      <c r="KPH5" s="21"/>
      <c r="KPI5" s="21"/>
      <c r="KPJ5" s="21"/>
      <c r="KPK5" s="21"/>
      <c r="KPL5" s="21"/>
      <c r="KPM5" s="21"/>
      <c r="KPN5" s="21"/>
      <c r="KPO5" s="21"/>
      <c r="KPP5" s="21"/>
      <c r="KPQ5" s="21"/>
      <c r="KPR5" s="21"/>
      <c r="KPS5" s="21"/>
      <c r="KPT5" s="21"/>
      <c r="KPU5" s="21"/>
      <c r="KPV5" s="21"/>
      <c r="KPW5" s="21"/>
      <c r="KPX5" s="21"/>
      <c r="KPY5" s="21"/>
      <c r="KPZ5" s="21"/>
      <c r="KQA5" s="21"/>
      <c r="KQB5" s="21"/>
      <c r="KQC5" s="21"/>
      <c r="KQD5" s="21"/>
      <c r="KQE5" s="21"/>
      <c r="KQF5" s="21"/>
      <c r="KQG5" s="21"/>
      <c r="KQH5" s="21"/>
      <c r="KQI5" s="21"/>
      <c r="KQJ5" s="21"/>
      <c r="KQK5" s="21"/>
      <c r="KQL5" s="21"/>
      <c r="KQM5" s="21"/>
      <c r="KQN5" s="21"/>
      <c r="KQO5" s="21"/>
      <c r="KQP5" s="21"/>
      <c r="KQQ5" s="21"/>
      <c r="KQR5" s="21"/>
      <c r="KQS5" s="21"/>
      <c r="KQT5" s="21"/>
      <c r="KQU5" s="21"/>
      <c r="KQV5" s="21"/>
      <c r="KQW5" s="21"/>
      <c r="KQX5" s="21"/>
      <c r="KQY5" s="21"/>
      <c r="KQZ5" s="21"/>
      <c r="KRA5" s="21"/>
      <c r="KRB5" s="21"/>
      <c r="KRC5" s="21"/>
      <c r="KRD5" s="21"/>
      <c r="KRE5" s="21"/>
      <c r="KRF5" s="21"/>
      <c r="KRG5" s="21"/>
      <c r="KRH5" s="21"/>
      <c r="KRI5" s="21"/>
      <c r="KRJ5" s="21"/>
      <c r="KRK5" s="21"/>
      <c r="KRL5" s="21"/>
      <c r="KRM5" s="21"/>
      <c r="KRN5" s="21"/>
      <c r="KRO5" s="21"/>
      <c r="KRP5" s="21"/>
      <c r="KRQ5" s="21"/>
      <c r="KRR5" s="21"/>
      <c r="KRS5" s="21"/>
      <c r="KRT5" s="21"/>
      <c r="KRU5" s="21"/>
      <c r="KRV5" s="21"/>
      <c r="KRW5" s="21"/>
      <c r="KRX5" s="21"/>
      <c r="KRY5" s="21"/>
      <c r="KRZ5" s="21"/>
      <c r="KSA5" s="21"/>
      <c r="KSB5" s="21"/>
      <c r="KSC5" s="21"/>
      <c r="KSD5" s="21"/>
      <c r="KSE5" s="21"/>
      <c r="KSF5" s="21"/>
      <c r="KSG5" s="21"/>
      <c r="KSH5" s="21"/>
      <c r="KSI5" s="21"/>
      <c r="KSJ5" s="21"/>
      <c r="KSK5" s="21"/>
      <c r="KSL5" s="21"/>
      <c r="KSM5" s="21"/>
      <c r="KSN5" s="21"/>
      <c r="KSO5" s="21"/>
      <c r="KSP5" s="21"/>
      <c r="KSQ5" s="21"/>
      <c r="KSR5" s="21"/>
      <c r="KSS5" s="21"/>
      <c r="KST5" s="21"/>
      <c r="KSU5" s="21"/>
      <c r="KSV5" s="21"/>
      <c r="KSW5" s="21"/>
      <c r="KSX5" s="21"/>
      <c r="KSY5" s="21"/>
      <c r="KSZ5" s="21"/>
      <c r="KTA5" s="21"/>
      <c r="KTB5" s="21"/>
      <c r="KTC5" s="21"/>
      <c r="KTD5" s="21"/>
      <c r="KTE5" s="21"/>
      <c r="KTF5" s="21"/>
      <c r="KTG5" s="21"/>
      <c r="KTH5" s="21"/>
      <c r="KTI5" s="21"/>
      <c r="KTJ5" s="21"/>
      <c r="KTK5" s="21"/>
      <c r="KTL5" s="21"/>
      <c r="KTM5" s="21"/>
      <c r="KTN5" s="21"/>
      <c r="KTO5" s="21"/>
      <c r="KTP5" s="21"/>
      <c r="KTQ5" s="21"/>
      <c r="KTR5" s="21"/>
      <c r="KTS5" s="21"/>
      <c r="KTT5" s="21"/>
      <c r="KTU5" s="21"/>
      <c r="KTV5" s="21"/>
      <c r="KTW5" s="21"/>
      <c r="KTX5" s="21"/>
      <c r="KTY5" s="21"/>
      <c r="KTZ5" s="21"/>
      <c r="KUA5" s="21"/>
      <c r="KUB5" s="21"/>
      <c r="KUC5" s="21"/>
      <c r="KUD5" s="21"/>
      <c r="KUE5" s="21"/>
      <c r="KUF5" s="21"/>
      <c r="KUG5" s="21"/>
      <c r="KUH5" s="21"/>
      <c r="KUI5" s="21"/>
      <c r="KUJ5" s="21"/>
      <c r="KUK5" s="21"/>
      <c r="KUL5" s="21"/>
      <c r="KUM5" s="21"/>
      <c r="KUN5" s="21"/>
      <c r="KUO5" s="21"/>
      <c r="KUP5" s="21"/>
      <c r="KUQ5" s="21"/>
      <c r="KUR5" s="21"/>
      <c r="KUS5" s="21"/>
      <c r="KUT5" s="21"/>
      <c r="KUU5" s="21"/>
      <c r="KUV5" s="21"/>
      <c r="KUW5" s="21"/>
      <c r="KUX5" s="21"/>
      <c r="KUY5" s="21"/>
      <c r="KUZ5" s="21"/>
      <c r="KVA5" s="21"/>
      <c r="KVB5" s="21"/>
      <c r="KVC5" s="21"/>
      <c r="KVD5" s="21"/>
      <c r="KVE5" s="21"/>
      <c r="KVF5" s="21"/>
      <c r="KVG5" s="21"/>
      <c r="KVH5" s="21"/>
      <c r="KVI5" s="21"/>
      <c r="KVJ5" s="21"/>
      <c r="KVK5" s="21"/>
      <c r="KVL5" s="21"/>
      <c r="KVM5" s="21"/>
      <c r="KVN5" s="21"/>
      <c r="KVO5" s="21"/>
      <c r="KVP5" s="21"/>
      <c r="KVQ5" s="21"/>
      <c r="KVR5" s="21"/>
      <c r="KVS5" s="21"/>
      <c r="KVT5" s="21"/>
      <c r="KVU5" s="21"/>
      <c r="KVV5" s="21"/>
      <c r="KVW5" s="21"/>
      <c r="KVX5" s="21"/>
      <c r="KVY5" s="21"/>
      <c r="KVZ5" s="21"/>
      <c r="KWA5" s="21"/>
      <c r="KWB5" s="21"/>
      <c r="KWC5" s="21"/>
      <c r="KWD5" s="21"/>
      <c r="KWE5" s="21"/>
      <c r="KWF5" s="21"/>
      <c r="KWG5" s="21"/>
      <c r="KWH5" s="21"/>
      <c r="KWI5" s="21"/>
      <c r="KWJ5" s="21"/>
      <c r="KWK5" s="21"/>
      <c r="KWL5" s="21"/>
      <c r="KWM5" s="21"/>
      <c r="KWN5" s="21"/>
      <c r="KWO5" s="21"/>
      <c r="KWP5" s="21"/>
      <c r="KWQ5" s="21"/>
      <c r="KWR5" s="21"/>
      <c r="KWS5" s="21"/>
      <c r="KWT5" s="21"/>
      <c r="KWU5" s="21"/>
      <c r="KWV5" s="21"/>
      <c r="KWW5" s="21"/>
      <c r="KWX5" s="21"/>
      <c r="KWY5" s="21"/>
      <c r="KWZ5" s="21"/>
      <c r="KXA5" s="21"/>
      <c r="KXB5" s="21"/>
      <c r="KXC5" s="21"/>
      <c r="KXD5" s="21"/>
      <c r="KXE5" s="21"/>
      <c r="KXF5" s="21"/>
      <c r="KXG5" s="21"/>
      <c r="KXH5" s="21"/>
      <c r="KXI5" s="21"/>
      <c r="KXJ5" s="21"/>
      <c r="KXK5" s="21"/>
      <c r="KXL5" s="21"/>
      <c r="KXM5" s="21"/>
      <c r="KXN5" s="21"/>
      <c r="KXO5" s="21"/>
      <c r="KXP5" s="21"/>
      <c r="KXQ5" s="21"/>
      <c r="KXR5" s="21"/>
      <c r="KXS5" s="21"/>
      <c r="KXT5" s="21"/>
      <c r="KXU5" s="21"/>
      <c r="KXV5" s="21"/>
      <c r="KXW5" s="21"/>
      <c r="KXX5" s="21"/>
      <c r="KXY5" s="21"/>
      <c r="KXZ5" s="21"/>
      <c r="KYA5" s="21"/>
      <c r="KYB5" s="21"/>
      <c r="KYC5" s="21"/>
      <c r="KYD5" s="21"/>
      <c r="KYE5" s="21"/>
      <c r="KYF5" s="21"/>
      <c r="KYG5" s="21"/>
      <c r="KYH5" s="21"/>
      <c r="KYI5" s="21"/>
      <c r="KYJ5" s="21"/>
      <c r="KYK5" s="21"/>
      <c r="KYL5" s="21"/>
      <c r="KYM5" s="21"/>
      <c r="KYN5" s="21"/>
      <c r="KYO5" s="21"/>
      <c r="KYP5" s="21"/>
      <c r="KYQ5" s="21"/>
      <c r="KYR5" s="21"/>
      <c r="KYS5" s="21"/>
      <c r="KYT5" s="21"/>
      <c r="KYU5" s="21"/>
      <c r="KYV5" s="21"/>
      <c r="KYW5" s="21"/>
      <c r="KYX5" s="21"/>
      <c r="KYY5" s="21"/>
      <c r="KYZ5" s="21"/>
      <c r="KZA5" s="21"/>
      <c r="KZB5" s="21"/>
      <c r="KZC5" s="21"/>
      <c r="KZD5" s="21"/>
      <c r="KZE5" s="21"/>
      <c r="KZF5" s="21"/>
      <c r="KZG5" s="21"/>
      <c r="KZH5" s="21"/>
      <c r="KZI5" s="21"/>
      <c r="KZJ5" s="21"/>
      <c r="KZK5" s="21"/>
      <c r="KZL5" s="21"/>
      <c r="KZM5" s="21"/>
      <c r="KZN5" s="21"/>
      <c r="KZO5" s="21"/>
      <c r="KZP5" s="21"/>
      <c r="KZQ5" s="21"/>
      <c r="KZR5" s="21"/>
      <c r="KZS5" s="21"/>
      <c r="KZT5" s="21"/>
      <c r="KZU5" s="21"/>
      <c r="KZV5" s="21"/>
      <c r="KZW5" s="21"/>
      <c r="KZX5" s="21"/>
      <c r="KZY5" s="21"/>
      <c r="KZZ5" s="21"/>
      <c r="LAA5" s="21"/>
      <c r="LAB5" s="21"/>
      <c r="LAC5" s="21"/>
      <c r="LAD5" s="21"/>
      <c r="LAE5" s="21"/>
      <c r="LAF5" s="21"/>
      <c r="LAG5" s="21"/>
      <c r="LAH5" s="21"/>
      <c r="LAI5" s="21"/>
      <c r="LAJ5" s="21"/>
      <c r="LAK5" s="21"/>
      <c r="LAL5" s="21"/>
      <c r="LAM5" s="21"/>
      <c r="LAN5" s="21"/>
      <c r="LAO5" s="21"/>
      <c r="LAP5" s="21"/>
      <c r="LAQ5" s="21"/>
      <c r="LAR5" s="21"/>
      <c r="LAS5" s="21"/>
      <c r="LAT5" s="21"/>
      <c r="LAU5" s="21"/>
      <c r="LAV5" s="21"/>
      <c r="LAW5" s="21"/>
      <c r="LAX5" s="21"/>
      <c r="LAY5" s="21"/>
      <c r="LAZ5" s="21"/>
      <c r="LBA5" s="21"/>
      <c r="LBB5" s="21"/>
      <c r="LBC5" s="21"/>
      <c r="LBD5" s="21"/>
      <c r="LBE5" s="21"/>
      <c r="LBF5" s="21"/>
      <c r="LBG5" s="21"/>
      <c r="LBH5" s="21"/>
      <c r="LBI5" s="21"/>
      <c r="LBJ5" s="21"/>
      <c r="LBK5" s="21"/>
      <c r="LBL5" s="21"/>
      <c r="LBM5" s="21"/>
      <c r="LBN5" s="21"/>
      <c r="LBO5" s="21"/>
      <c r="LBP5" s="21"/>
      <c r="LBQ5" s="21"/>
      <c r="LBR5" s="21"/>
      <c r="LBS5" s="21"/>
      <c r="LBT5" s="21"/>
      <c r="LBU5" s="21"/>
      <c r="LBV5" s="21"/>
      <c r="LBW5" s="21"/>
      <c r="LBX5" s="21"/>
      <c r="LBY5" s="21"/>
      <c r="LBZ5" s="21"/>
      <c r="LCA5" s="21"/>
      <c r="LCB5" s="21"/>
      <c r="LCC5" s="21"/>
      <c r="LCD5" s="21"/>
      <c r="LCE5" s="21"/>
      <c r="LCF5" s="21"/>
      <c r="LCG5" s="21"/>
      <c r="LCH5" s="21"/>
      <c r="LCI5" s="21"/>
      <c r="LCJ5" s="21"/>
      <c r="LCK5" s="21"/>
      <c r="LCL5" s="21"/>
      <c r="LCM5" s="21"/>
      <c r="LCN5" s="21"/>
      <c r="LCO5" s="21"/>
      <c r="LCP5" s="21"/>
      <c r="LCQ5" s="21"/>
      <c r="LCR5" s="21"/>
      <c r="LCS5" s="21"/>
      <c r="LCT5" s="21"/>
      <c r="LCU5" s="21"/>
      <c r="LCV5" s="21"/>
      <c r="LCW5" s="21"/>
      <c r="LCX5" s="21"/>
      <c r="LCY5" s="21"/>
      <c r="LCZ5" s="21"/>
      <c r="LDA5" s="21"/>
      <c r="LDB5" s="21"/>
      <c r="LDC5" s="21"/>
      <c r="LDD5" s="21"/>
      <c r="LDE5" s="21"/>
      <c r="LDF5" s="21"/>
      <c r="LDG5" s="21"/>
      <c r="LDH5" s="21"/>
      <c r="LDI5" s="21"/>
      <c r="LDJ5" s="21"/>
      <c r="LDK5" s="21"/>
      <c r="LDL5" s="21"/>
      <c r="LDM5" s="21"/>
      <c r="LDN5" s="21"/>
      <c r="LDO5" s="21"/>
      <c r="LDP5" s="21"/>
      <c r="LDQ5" s="21"/>
      <c r="LDR5" s="21"/>
      <c r="LDS5" s="21"/>
      <c r="LDT5" s="21"/>
      <c r="LDU5" s="21"/>
      <c r="LDV5" s="21"/>
      <c r="LDW5" s="21"/>
      <c r="LDX5" s="21"/>
      <c r="LDY5" s="21"/>
      <c r="LDZ5" s="21"/>
      <c r="LEA5" s="21"/>
      <c r="LEB5" s="21"/>
      <c r="LEC5" s="21"/>
      <c r="LED5" s="21"/>
      <c r="LEE5" s="21"/>
      <c r="LEF5" s="21"/>
      <c r="LEG5" s="21"/>
      <c r="LEH5" s="21"/>
      <c r="LEI5" s="21"/>
      <c r="LEJ5" s="21"/>
      <c r="LEK5" s="21"/>
      <c r="LEL5" s="21"/>
      <c r="LEM5" s="21"/>
      <c r="LEN5" s="21"/>
      <c r="LEO5" s="21"/>
      <c r="LEP5" s="21"/>
      <c r="LEQ5" s="21"/>
      <c r="LER5" s="21"/>
      <c r="LES5" s="21"/>
      <c r="LET5" s="21"/>
      <c r="LEU5" s="21"/>
      <c r="LEV5" s="21"/>
      <c r="LEW5" s="21"/>
      <c r="LEX5" s="21"/>
      <c r="LEY5" s="21"/>
      <c r="LEZ5" s="21"/>
      <c r="LFA5" s="21"/>
      <c r="LFB5" s="21"/>
      <c r="LFC5" s="21"/>
      <c r="LFD5" s="21"/>
      <c r="LFE5" s="21"/>
      <c r="LFF5" s="21"/>
      <c r="LFG5" s="21"/>
      <c r="LFH5" s="21"/>
      <c r="LFI5" s="21"/>
      <c r="LFJ5" s="21"/>
      <c r="LFK5" s="21"/>
      <c r="LFL5" s="21"/>
      <c r="LFM5" s="21"/>
      <c r="LFN5" s="21"/>
      <c r="LFO5" s="21"/>
      <c r="LFP5" s="21"/>
      <c r="LFQ5" s="21"/>
      <c r="LFR5" s="21"/>
      <c r="LFS5" s="21"/>
      <c r="LFT5" s="21"/>
      <c r="LFU5" s="21"/>
      <c r="LFV5" s="21"/>
      <c r="LFW5" s="21"/>
      <c r="LFX5" s="21"/>
      <c r="LFY5" s="21"/>
      <c r="LFZ5" s="21"/>
      <c r="LGA5" s="21"/>
      <c r="LGB5" s="21"/>
      <c r="LGC5" s="21"/>
      <c r="LGD5" s="21"/>
      <c r="LGE5" s="21"/>
      <c r="LGF5" s="21"/>
      <c r="LGG5" s="21"/>
      <c r="LGH5" s="21"/>
      <c r="LGI5" s="21"/>
      <c r="LGJ5" s="21"/>
      <c r="LGK5" s="21"/>
      <c r="LGL5" s="21"/>
      <c r="LGM5" s="21"/>
      <c r="LGN5" s="21"/>
      <c r="LGO5" s="21"/>
      <c r="LGP5" s="21"/>
      <c r="LGQ5" s="21"/>
      <c r="LGR5" s="21"/>
      <c r="LGS5" s="21"/>
      <c r="LGT5" s="21"/>
      <c r="LGU5" s="21"/>
      <c r="LGV5" s="21"/>
      <c r="LGW5" s="21"/>
      <c r="LGX5" s="21"/>
      <c r="LGY5" s="21"/>
      <c r="LGZ5" s="21"/>
      <c r="LHA5" s="21"/>
      <c r="LHB5" s="21"/>
      <c r="LHC5" s="21"/>
      <c r="LHD5" s="21"/>
      <c r="LHE5" s="21"/>
      <c r="LHF5" s="21"/>
      <c r="LHG5" s="21"/>
      <c r="LHH5" s="21"/>
      <c r="LHI5" s="21"/>
      <c r="LHJ5" s="21"/>
      <c r="LHK5" s="21"/>
      <c r="LHL5" s="21"/>
      <c r="LHM5" s="21"/>
      <c r="LHN5" s="21"/>
      <c r="LHO5" s="21"/>
      <c r="LHP5" s="21"/>
      <c r="LHQ5" s="21"/>
      <c r="LHR5" s="21"/>
      <c r="LHS5" s="21"/>
      <c r="LHT5" s="21"/>
      <c r="LHU5" s="21"/>
      <c r="LHV5" s="21"/>
      <c r="LHW5" s="21"/>
      <c r="LHX5" s="21"/>
      <c r="LHY5" s="21"/>
      <c r="LHZ5" s="21"/>
      <c r="LIA5" s="21"/>
      <c r="LIB5" s="21"/>
      <c r="LIC5" s="21"/>
      <c r="LID5" s="21"/>
      <c r="LIE5" s="21"/>
      <c r="LIF5" s="21"/>
      <c r="LIG5" s="21"/>
      <c r="LIH5" s="21"/>
      <c r="LII5" s="21"/>
      <c r="LIJ5" s="21"/>
      <c r="LIK5" s="21"/>
      <c r="LIL5" s="21"/>
      <c r="LIM5" s="21"/>
      <c r="LIN5" s="21"/>
      <c r="LIO5" s="21"/>
      <c r="LIP5" s="21"/>
      <c r="LIQ5" s="21"/>
      <c r="LIR5" s="21"/>
      <c r="LIS5" s="21"/>
      <c r="LIT5" s="21"/>
      <c r="LIU5" s="21"/>
      <c r="LIV5" s="21"/>
      <c r="LIW5" s="21"/>
      <c r="LIX5" s="21"/>
      <c r="LIY5" s="21"/>
      <c r="LIZ5" s="21"/>
      <c r="LJA5" s="21"/>
      <c r="LJB5" s="21"/>
      <c r="LJC5" s="21"/>
      <c r="LJD5" s="21"/>
      <c r="LJE5" s="21"/>
      <c r="LJF5" s="21"/>
      <c r="LJG5" s="21"/>
      <c r="LJH5" s="21"/>
      <c r="LJI5" s="21"/>
      <c r="LJJ5" s="21"/>
      <c r="LJK5" s="21"/>
      <c r="LJL5" s="21"/>
      <c r="LJM5" s="21"/>
      <c r="LJN5" s="21"/>
      <c r="LJO5" s="21"/>
      <c r="LJP5" s="21"/>
      <c r="LJQ5" s="21"/>
      <c r="LJR5" s="21"/>
      <c r="LJS5" s="21"/>
      <c r="LJT5" s="21"/>
      <c r="LJU5" s="21"/>
      <c r="LJV5" s="21"/>
      <c r="LJW5" s="21"/>
      <c r="LJX5" s="21"/>
      <c r="LJY5" s="21"/>
      <c r="LJZ5" s="21"/>
      <c r="LKA5" s="21"/>
      <c r="LKB5" s="21"/>
      <c r="LKC5" s="21"/>
      <c r="LKD5" s="21"/>
      <c r="LKE5" s="21"/>
      <c r="LKF5" s="21"/>
      <c r="LKG5" s="21"/>
      <c r="LKH5" s="21"/>
      <c r="LKI5" s="21"/>
      <c r="LKJ5" s="21"/>
      <c r="LKK5" s="21"/>
      <c r="LKL5" s="21"/>
      <c r="LKM5" s="21"/>
      <c r="LKN5" s="21"/>
      <c r="LKO5" s="21"/>
      <c r="LKP5" s="21"/>
      <c r="LKQ5" s="21"/>
      <c r="LKR5" s="21"/>
      <c r="LKS5" s="21"/>
      <c r="LKT5" s="21"/>
      <c r="LKU5" s="21"/>
      <c r="LKV5" s="21"/>
      <c r="LKW5" s="21"/>
      <c r="LKX5" s="21"/>
      <c r="LKY5" s="21"/>
      <c r="LKZ5" s="21"/>
      <c r="LLA5" s="21"/>
      <c r="LLB5" s="21"/>
      <c r="LLC5" s="21"/>
      <c r="LLD5" s="21"/>
      <c r="LLE5" s="21"/>
      <c r="LLF5" s="21"/>
      <c r="LLG5" s="21"/>
      <c r="LLH5" s="21"/>
      <c r="LLI5" s="21"/>
      <c r="LLJ5" s="21"/>
      <c r="LLK5" s="21"/>
      <c r="LLL5" s="21"/>
      <c r="LLM5" s="21"/>
      <c r="LLN5" s="21"/>
      <c r="LLO5" s="21"/>
      <c r="LLP5" s="21"/>
      <c r="LLQ5" s="21"/>
      <c r="LLR5" s="21"/>
      <c r="LLS5" s="21"/>
      <c r="LLT5" s="21"/>
      <c r="LLU5" s="21"/>
      <c r="LLV5" s="21"/>
      <c r="LLW5" s="21"/>
      <c r="LLX5" s="21"/>
      <c r="LLY5" s="21"/>
      <c r="LLZ5" s="21"/>
      <c r="LMA5" s="21"/>
      <c r="LMB5" s="21"/>
      <c r="LMC5" s="21"/>
      <c r="LMD5" s="21"/>
      <c r="LME5" s="21"/>
      <c r="LMF5" s="21"/>
      <c r="LMG5" s="21"/>
      <c r="LMH5" s="21"/>
      <c r="LMI5" s="21"/>
      <c r="LMJ5" s="21"/>
      <c r="LMK5" s="21"/>
      <c r="LML5" s="21"/>
      <c r="LMM5" s="21"/>
      <c r="LMN5" s="21"/>
      <c r="LMO5" s="21"/>
      <c r="LMP5" s="21"/>
      <c r="LMQ5" s="21"/>
      <c r="LMR5" s="21"/>
      <c r="LMS5" s="21"/>
      <c r="LMT5" s="21"/>
      <c r="LMU5" s="21"/>
      <c r="LMV5" s="21"/>
      <c r="LMW5" s="21"/>
      <c r="LMX5" s="21"/>
      <c r="LMY5" s="21"/>
      <c r="LMZ5" s="21"/>
      <c r="LNA5" s="21"/>
      <c r="LNB5" s="21"/>
      <c r="LNC5" s="21"/>
      <c r="LND5" s="21"/>
      <c r="LNE5" s="21"/>
      <c r="LNF5" s="21"/>
      <c r="LNG5" s="21"/>
      <c r="LNH5" s="21"/>
      <c r="LNI5" s="21"/>
      <c r="LNJ5" s="21"/>
      <c r="LNK5" s="21"/>
      <c r="LNL5" s="21"/>
      <c r="LNM5" s="21"/>
      <c r="LNN5" s="21"/>
      <c r="LNO5" s="21"/>
      <c r="LNP5" s="21"/>
      <c r="LNQ5" s="21"/>
      <c r="LNR5" s="21"/>
      <c r="LNS5" s="21"/>
      <c r="LNT5" s="21"/>
      <c r="LNU5" s="21"/>
      <c r="LNV5" s="21"/>
      <c r="LNW5" s="21"/>
      <c r="LNX5" s="21"/>
      <c r="LNY5" s="21"/>
      <c r="LNZ5" s="21"/>
      <c r="LOA5" s="21"/>
      <c r="LOB5" s="21"/>
      <c r="LOC5" s="21"/>
      <c r="LOD5" s="21"/>
      <c r="LOE5" s="21"/>
      <c r="LOF5" s="21"/>
      <c r="LOG5" s="21"/>
      <c r="LOH5" s="21"/>
      <c r="LOI5" s="21"/>
      <c r="LOJ5" s="21"/>
      <c r="LOK5" s="21"/>
      <c r="LOL5" s="21"/>
      <c r="LOM5" s="21"/>
      <c r="LON5" s="21"/>
      <c r="LOO5" s="21"/>
      <c r="LOP5" s="21"/>
      <c r="LOQ5" s="21"/>
      <c r="LOR5" s="21"/>
      <c r="LOS5" s="21"/>
      <c r="LOT5" s="21"/>
      <c r="LOU5" s="21"/>
      <c r="LOV5" s="21"/>
      <c r="LOW5" s="21"/>
      <c r="LOX5" s="21"/>
      <c r="LOY5" s="21"/>
      <c r="LOZ5" s="21"/>
      <c r="LPA5" s="21"/>
      <c r="LPB5" s="21"/>
      <c r="LPC5" s="21"/>
      <c r="LPD5" s="21"/>
      <c r="LPE5" s="21"/>
      <c r="LPF5" s="21"/>
      <c r="LPG5" s="21"/>
      <c r="LPH5" s="21"/>
      <c r="LPI5" s="21"/>
      <c r="LPJ5" s="21"/>
      <c r="LPK5" s="21"/>
      <c r="LPL5" s="21"/>
      <c r="LPM5" s="21"/>
      <c r="LPN5" s="21"/>
      <c r="LPO5" s="21"/>
      <c r="LPP5" s="21"/>
      <c r="LPQ5" s="21"/>
      <c r="LPR5" s="21"/>
      <c r="LPS5" s="21"/>
      <c r="LPT5" s="21"/>
      <c r="LPU5" s="21"/>
      <c r="LPV5" s="21"/>
      <c r="LPW5" s="21"/>
      <c r="LPX5" s="21"/>
      <c r="LPY5" s="21"/>
      <c r="LPZ5" s="21"/>
      <c r="LQA5" s="21"/>
      <c r="LQB5" s="21"/>
      <c r="LQC5" s="21"/>
      <c r="LQD5" s="21"/>
      <c r="LQE5" s="21"/>
      <c r="LQF5" s="21"/>
      <c r="LQG5" s="21"/>
      <c r="LQH5" s="21"/>
      <c r="LQI5" s="21"/>
      <c r="LQJ5" s="21"/>
      <c r="LQK5" s="21"/>
      <c r="LQL5" s="21"/>
      <c r="LQM5" s="21"/>
      <c r="LQN5" s="21"/>
      <c r="LQO5" s="21"/>
      <c r="LQP5" s="21"/>
      <c r="LQQ5" s="21"/>
      <c r="LQR5" s="21"/>
      <c r="LQS5" s="21"/>
      <c r="LQT5" s="21"/>
      <c r="LQU5" s="21"/>
      <c r="LQV5" s="21"/>
      <c r="LQW5" s="21"/>
      <c r="LQX5" s="21"/>
      <c r="LQY5" s="21"/>
      <c r="LQZ5" s="21"/>
      <c r="LRA5" s="21"/>
      <c r="LRB5" s="21"/>
      <c r="LRC5" s="21"/>
      <c r="LRD5" s="21"/>
      <c r="LRE5" s="21"/>
      <c r="LRF5" s="21"/>
      <c r="LRG5" s="21"/>
      <c r="LRH5" s="21"/>
      <c r="LRI5" s="21"/>
      <c r="LRJ5" s="21"/>
      <c r="LRK5" s="21"/>
      <c r="LRL5" s="21"/>
      <c r="LRM5" s="21"/>
      <c r="LRN5" s="21"/>
      <c r="LRO5" s="21"/>
      <c r="LRP5" s="21"/>
      <c r="LRQ5" s="21"/>
      <c r="LRR5" s="21"/>
      <c r="LRS5" s="21"/>
      <c r="LRT5" s="21"/>
      <c r="LRU5" s="21"/>
      <c r="LRV5" s="21"/>
      <c r="LRW5" s="21"/>
      <c r="LRX5" s="21"/>
      <c r="LRY5" s="21"/>
      <c r="LRZ5" s="21"/>
      <c r="LSA5" s="21"/>
      <c r="LSB5" s="21"/>
      <c r="LSC5" s="21"/>
      <c r="LSD5" s="21"/>
      <c r="LSE5" s="21"/>
      <c r="LSF5" s="21"/>
      <c r="LSG5" s="21"/>
      <c r="LSH5" s="21"/>
      <c r="LSI5" s="21"/>
      <c r="LSJ5" s="21"/>
      <c r="LSK5" s="21"/>
      <c r="LSL5" s="21"/>
      <c r="LSM5" s="21"/>
      <c r="LSN5" s="21"/>
      <c r="LSO5" s="21"/>
      <c r="LSP5" s="21"/>
      <c r="LSQ5" s="21"/>
      <c r="LSR5" s="21"/>
      <c r="LSS5" s="21"/>
      <c r="LST5" s="21"/>
      <c r="LSU5" s="21"/>
      <c r="LSV5" s="21"/>
      <c r="LSW5" s="21"/>
      <c r="LSX5" s="21"/>
      <c r="LSY5" s="21"/>
      <c r="LSZ5" s="21"/>
      <c r="LTA5" s="21"/>
      <c r="LTB5" s="21"/>
      <c r="LTC5" s="21"/>
      <c r="LTD5" s="21"/>
      <c r="LTE5" s="21"/>
      <c r="LTF5" s="21"/>
      <c r="LTG5" s="21"/>
      <c r="LTH5" s="21"/>
      <c r="LTI5" s="21"/>
      <c r="LTJ5" s="21"/>
      <c r="LTK5" s="21"/>
      <c r="LTL5" s="21"/>
      <c r="LTM5" s="21"/>
      <c r="LTN5" s="21"/>
      <c r="LTO5" s="21"/>
      <c r="LTP5" s="21"/>
      <c r="LTQ5" s="21"/>
      <c r="LTR5" s="21"/>
      <c r="LTS5" s="21"/>
      <c r="LTT5" s="21"/>
      <c r="LTU5" s="21"/>
      <c r="LTV5" s="21"/>
      <c r="LTW5" s="21"/>
      <c r="LTX5" s="21"/>
      <c r="LTY5" s="21"/>
      <c r="LTZ5" s="21"/>
      <c r="LUA5" s="21"/>
      <c r="LUB5" s="21"/>
      <c r="LUC5" s="21"/>
      <c r="LUD5" s="21"/>
      <c r="LUE5" s="21"/>
      <c r="LUF5" s="21"/>
      <c r="LUG5" s="21"/>
      <c r="LUH5" s="21"/>
      <c r="LUI5" s="21"/>
      <c r="LUJ5" s="21"/>
      <c r="LUK5" s="21"/>
      <c r="LUL5" s="21"/>
      <c r="LUM5" s="21"/>
      <c r="LUN5" s="21"/>
      <c r="LUO5" s="21"/>
      <c r="LUP5" s="21"/>
      <c r="LUQ5" s="21"/>
      <c r="LUR5" s="21"/>
      <c r="LUS5" s="21"/>
      <c r="LUT5" s="21"/>
      <c r="LUU5" s="21"/>
      <c r="LUV5" s="21"/>
      <c r="LUW5" s="21"/>
      <c r="LUX5" s="21"/>
      <c r="LUY5" s="21"/>
      <c r="LUZ5" s="21"/>
      <c r="LVA5" s="21"/>
      <c r="LVB5" s="21"/>
      <c r="LVC5" s="21"/>
      <c r="LVD5" s="21"/>
      <c r="LVE5" s="21"/>
      <c r="LVF5" s="21"/>
      <c r="LVG5" s="21"/>
      <c r="LVH5" s="21"/>
      <c r="LVI5" s="21"/>
      <c r="LVJ5" s="21"/>
      <c r="LVK5" s="21"/>
      <c r="LVL5" s="21"/>
      <c r="LVM5" s="21"/>
      <c r="LVN5" s="21"/>
      <c r="LVO5" s="21"/>
      <c r="LVP5" s="21"/>
      <c r="LVQ5" s="21"/>
      <c r="LVR5" s="21"/>
      <c r="LVS5" s="21"/>
      <c r="LVT5" s="21"/>
      <c r="LVU5" s="21"/>
      <c r="LVV5" s="21"/>
      <c r="LVW5" s="21"/>
      <c r="LVX5" s="21"/>
      <c r="LVY5" s="21"/>
      <c r="LVZ5" s="21"/>
      <c r="LWA5" s="21"/>
      <c r="LWB5" s="21"/>
      <c r="LWC5" s="21"/>
      <c r="LWD5" s="21"/>
      <c r="LWE5" s="21"/>
      <c r="LWF5" s="21"/>
      <c r="LWG5" s="21"/>
      <c r="LWH5" s="21"/>
      <c r="LWI5" s="21"/>
      <c r="LWJ5" s="21"/>
      <c r="LWK5" s="21"/>
      <c r="LWL5" s="21"/>
      <c r="LWM5" s="21"/>
      <c r="LWN5" s="21"/>
      <c r="LWO5" s="21"/>
      <c r="LWP5" s="21"/>
      <c r="LWQ5" s="21"/>
      <c r="LWR5" s="21"/>
      <c r="LWS5" s="21"/>
      <c r="LWT5" s="21"/>
      <c r="LWU5" s="21"/>
      <c r="LWV5" s="21"/>
      <c r="LWW5" s="21"/>
      <c r="LWX5" s="21"/>
      <c r="LWY5" s="21"/>
      <c r="LWZ5" s="21"/>
      <c r="LXA5" s="21"/>
      <c r="LXB5" s="21"/>
      <c r="LXC5" s="21"/>
      <c r="LXD5" s="21"/>
      <c r="LXE5" s="21"/>
      <c r="LXF5" s="21"/>
      <c r="LXG5" s="21"/>
      <c r="LXH5" s="21"/>
      <c r="LXI5" s="21"/>
      <c r="LXJ5" s="21"/>
      <c r="LXK5" s="21"/>
      <c r="LXL5" s="21"/>
      <c r="LXM5" s="21"/>
      <c r="LXN5" s="21"/>
      <c r="LXO5" s="21"/>
      <c r="LXP5" s="21"/>
      <c r="LXQ5" s="21"/>
      <c r="LXR5" s="21"/>
      <c r="LXS5" s="21"/>
      <c r="LXT5" s="21"/>
      <c r="LXU5" s="21"/>
      <c r="LXV5" s="21"/>
      <c r="LXW5" s="21"/>
      <c r="LXX5" s="21"/>
      <c r="LXY5" s="21"/>
      <c r="LXZ5" s="21"/>
      <c r="LYA5" s="21"/>
      <c r="LYB5" s="21"/>
      <c r="LYC5" s="21"/>
      <c r="LYD5" s="21"/>
      <c r="LYE5" s="21"/>
      <c r="LYF5" s="21"/>
      <c r="LYG5" s="21"/>
      <c r="LYH5" s="21"/>
      <c r="LYI5" s="21"/>
      <c r="LYJ5" s="21"/>
      <c r="LYK5" s="21"/>
      <c r="LYL5" s="21"/>
      <c r="LYM5" s="21"/>
      <c r="LYN5" s="21"/>
      <c r="LYO5" s="21"/>
      <c r="LYP5" s="21"/>
      <c r="LYQ5" s="21"/>
      <c r="LYR5" s="21"/>
      <c r="LYS5" s="21"/>
      <c r="LYT5" s="21"/>
      <c r="LYU5" s="21"/>
      <c r="LYV5" s="21"/>
      <c r="LYW5" s="21"/>
      <c r="LYX5" s="21"/>
      <c r="LYY5" s="21"/>
      <c r="LYZ5" s="21"/>
      <c r="LZA5" s="21"/>
      <c r="LZB5" s="21"/>
      <c r="LZC5" s="21"/>
      <c r="LZD5" s="21"/>
      <c r="LZE5" s="21"/>
      <c r="LZF5" s="21"/>
      <c r="LZG5" s="21"/>
      <c r="LZH5" s="21"/>
      <c r="LZI5" s="21"/>
      <c r="LZJ5" s="21"/>
      <c r="LZK5" s="21"/>
      <c r="LZL5" s="21"/>
      <c r="LZM5" s="21"/>
      <c r="LZN5" s="21"/>
      <c r="LZO5" s="21"/>
      <c r="LZP5" s="21"/>
      <c r="LZQ5" s="21"/>
      <c r="LZR5" s="21"/>
      <c r="LZS5" s="21"/>
      <c r="LZT5" s="21"/>
      <c r="LZU5" s="21"/>
      <c r="LZV5" s="21"/>
      <c r="LZW5" s="21"/>
      <c r="LZX5" s="21"/>
      <c r="LZY5" s="21"/>
      <c r="LZZ5" s="21"/>
      <c r="MAA5" s="21"/>
      <c r="MAB5" s="21"/>
      <c r="MAC5" s="21"/>
      <c r="MAD5" s="21"/>
      <c r="MAE5" s="21"/>
      <c r="MAF5" s="21"/>
      <c r="MAG5" s="21"/>
      <c r="MAH5" s="21"/>
      <c r="MAI5" s="21"/>
      <c r="MAJ5" s="21"/>
      <c r="MAK5" s="21"/>
      <c r="MAL5" s="21"/>
      <c r="MAM5" s="21"/>
      <c r="MAN5" s="21"/>
      <c r="MAO5" s="21"/>
      <c r="MAP5" s="21"/>
      <c r="MAQ5" s="21"/>
      <c r="MAR5" s="21"/>
      <c r="MAS5" s="21"/>
      <c r="MAT5" s="21"/>
      <c r="MAU5" s="21"/>
      <c r="MAV5" s="21"/>
      <c r="MAW5" s="21"/>
      <c r="MAX5" s="21"/>
      <c r="MAY5" s="21"/>
      <c r="MAZ5" s="21"/>
      <c r="MBA5" s="21"/>
      <c r="MBB5" s="21"/>
      <c r="MBC5" s="21"/>
      <c r="MBD5" s="21"/>
      <c r="MBE5" s="21"/>
      <c r="MBF5" s="21"/>
      <c r="MBG5" s="21"/>
      <c r="MBH5" s="21"/>
      <c r="MBI5" s="21"/>
      <c r="MBJ5" s="21"/>
      <c r="MBK5" s="21"/>
      <c r="MBL5" s="21"/>
      <c r="MBM5" s="21"/>
      <c r="MBN5" s="21"/>
      <c r="MBO5" s="21"/>
      <c r="MBP5" s="21"/>
      <c r="MBQ5" s="21"/>
      <c r="MBR5" s="21"/>
      <c r="MBS5" s="21"/>
      <c r="MBT5" s="21"/>
      <c r="MBU5" s="21"/>
      <c r="MBV5" s="21"/>
      <c r="MBW5" s="21"/>
      <c r="MBX5" s="21"/>
      <c r="MBY5" s="21"/>
      <c r="MBZ5" s="21"/>
      <c r="MCA5" s="21"/>
      <c r="MCB5" s="21"/>
      <c r="MCC5" s="21"/>
      <c r="MCD5" s="21"/>
      <c r="MCE5" s="21"/>
      <c r="MCF5" s="21"/>
      <c r="MCG5" s="21"/>
      <c r="MCH5" s="21"/>
      <c r="MCI5" s="21"/>
      <c r="MCJ5" s="21"/>
      <c r="MCK5" s="21"/>
      <c r="MCL5" s="21"/>
      <c r="MCM5" s="21"/>
      <c r="MCN5" s="21"/>
      <c r="MCO5" s="21"/>
      <c r="MCP5" s="21"/>
      <c r="MCQ5" s="21"/>
      <c r="MCR5" s="21"/>
      <c r="MCS5" s="21"/>
      <c r="MCT5" s="21"/>
      <c r="MCU5" s="21"/>
      <c r="MCV5" s="21"/>
      <c r="MCW5" s="21"/>
      <c r="MCX5" s="21"/>
      <c r="MCY5" s="21"/>
      <c r="MCZ5" s="21"/>
      <c r="MDA5" s="21"/>
      <c r="MDB5" s="21"/>
      <c r="MDC5" s="21"/>
      <c r="MDD5" s="21"/>
      <c r="MDE5" s="21"/>
      <c r="MDF5" s="21"/>
      <c r="MDG5" s="21"/>
      <c r="MDH5" s="21"/>
      <c r="MDI5" s="21"/>
      <c r="MDJ5" s="21"/>
      <c r="MDK5" s="21"/>
      <c r="MDL5" s="21"/>
      <c r="MDM5" s="21"/>
      <c r="MDN5" s="21"/>
      <c r="MDO5" s="21"/>
      <c r="MDP5" s="21"/>
      <c r="MDQ5" s="21"/>
      <c r="MDR5" s="21"/>
      <c r="MDS5" s="21"/>
      <c r="MDT5" s="21"/>
      <c r="MDU5" s="21"/>
      <c r="MDV5" s="21"/>
      <c r="MDW5" s="21"/>
      <c r="MDX5" s="21"/>
      <c r="MDY5" s="21"/>
      <c r="MDZ5" s="21"/>
      <c r="MEA5" s="21"/>
      <c r="MEB5" s="21"/>
      <c r="MEC5" s="21"/>
      <c r="MED5" s="21"/>
      <c r="MEE5" s="21"/>
      <c r="MEF5" s="21"/>
      <c r="MEG5" s="21"/>
      <c r="MEH5" s="21"/>
      <c r="MEI5" s="21"/>
      <c r="MEJ5" s="21"/>
      <c r="MEK5" s="21"/>
      <c r="MEL5" s="21"/>
      <c r="MEM5" s="21"/>
      <c r="MEN5" s="21"/>
      <c r="MEO5" s="21"/>
      <c r="MEP5" s="21"/>
      <c r="MEQ5" s="21"/>
      <c r="MER5" s="21"/>
      <c r="MES5" s="21"/>
      <c r="MET5" s="21"/>
      <c r="MEU5" s="21"/>
      <c r="MEV5" s="21"/>
      <c r="MEW5" s="21"/>
      <c r="MEX5" s="21"/>
      <c r="MEY5" s="21"/>
      <c r="MEZ5" s="21"/>
      <c r="MFA5" s="21"/>
      <c r="MFB5" s="21"/>
      <c r="MFC5" s="21"/>
      <c r="MFD5" s="21"/>
      <c r="MFE5" s="21"/>
      <c r="MFF5" s="21"/>
      <c r="MFG5" s="21"/>
      <c r="MFH5" s="21"/>
      <c r="MFI5" s="21"/>
      <c r="MFJ5" s="21"/>
      <c r="MFK5" s="21"/>
      <c r="MFL5" s="21"/>
      <c r="MFM5" s="21"/>
      <c r="MFN5" s="21"/>
      <c r="MFO5" s="21"/>
      <c r="MFP5" s="21"/>
      <c r="MFQ5" s="21"/>
      <c r="MFR5" s="21"/>
      <c r="MFS5" s="21"/>
      <c r="MFT5" s="21"/>
      <c r="MFU5" s="21"/>
      <c r="MFV5" s="21"/>
      <c r="MFW5" s="21"/>
      <c r="MFX5" s="21"/>
      <c r="MFY5" s="21"/>
      <c r="MFZ5" s="21"/>
      <c r="MGA5" s="21"/>
      <c r="MGB5" s="21"/>
      <c r="MGC5" s="21"/>
      <c r="MGD5" s="21"/>
      <c r="MGE5" s="21"/>
      <c r="MGF5" s="21"/>
      <c r="MGG5" s="21"/>
      <c r="MGH5" s="21"/>
      <c r="MGI5" s="21"/>
      <c r="MGJ5" s="21"/>
      <c r="MGK5" s="21"/>
      <c r="MGL5" s="21"/>
      <c r="MGM5" s="21"/>
      <c r="MGN5" s="21"/>
      <c r="MGO5" s="21"/>
      <c r="MGP5" s="21"/>
      <c r="MGQ5" s="21"/>
      <c r="MGR5" s="21"/>
      <c r="MGS5" s="21"/>
      <c r="MGT5" s="21"/>
      <c r="MGU5" s="21"/>
      <c r="MGV5" s="21"/>
      <c r="MGW5" s="21"/>
      <c r="MGX5" s="21"/>
      <c r="MGY5" s="21"/>
      <c r="MGZ5" s="21"/>
      <c r="MHA5" s="21"/>
      <c r="MHB5" s="21"/>
      <c r="MHC5" s="21"/>
      <c r="MHD5" s="21"/>
      <c r="MHE5" s="21"/>
      <c r="MHF5" s="21"/>
      <c r="MHG5" s="21"/>
      <c r="MHH5" s="21"/>
      <c r="MHI5" s="21"/>
      <c r="MHJ5" s="21"/>
      <c r="MHK5" s="21"/>
      <c r="MHL5" s="21"/>
      <c r="MHM5" s="21"/>
      <c r="MHN5" s="21"/>
      <c r="MHO5" s="21"/>
      <c r="MHP5" s="21"/>
      <c r="MHQ5" s="21"/>
      <c r="MHR5" s="21"/>
      <c r="MHS5" s="21"/>
      <c r="MHT5" s="21"/>
      <c r="MHU5" s="21"/>
      <c r="MHV5" s="21"/>
      <c r="MHW5" s="21"/>
      <c r="MHX5" s="21"/>
      <c r="MHY5" s="21"/>
      <c r="MHZ5" s="21"/>
      <c r="MIA5" s="21"/>
      <c r="MIB5" s="21"/>
      <c r="MIC5" s="21"/>
      <c r="MID5" s="21"/>
      <c r="MIE5" s="21"/>
      <c r="MIF5" s="21"/>
      <c r="MIG5" s="21"/>
      <c r="MIH5" s="21"/>
      <c r="MII5" s="21"/>
      <c r="MIJ5" s="21"/>
      <c r="MIK5" s="21"/>
      <c r="MIL5" s="21"/>
      <c r="MIM5" s="21"/>
      <c r="MIN5" s="21"/>
      <c r="MIO5" s="21"/>
      <c r="MIP5" s="21"/>
      <c r="MIQ5" s="21"/>
      <c r="MIR5" s="21"/>
      <c r="MIS5" s="21"/>
      <c r="MIT5" s="21"/>
      <c r="MIU5" s="21"/>
      <c r="MIV5" s="21"/>
      <c r="MIW5" s="21"/>
      <c r="MIX5" s="21"/>
      <c r="MIY5" s="21"/>
      <c r="MIZ5" s="21"/>
      <c r="MJA5" s="21"/>
      <c r="MJB5" s="21"/>
      <c r="MJC5" s="21"/>
      <c r="MJD5" s="21"/>
      <c r="MJE5" s="21"/>
      <c r="MJF5" s="21"/>
      <c r="MJG5" s="21"/>
      <c r="MJH5" s="21"/>
      <c r="MJI5" s="21"/>
      <c r="MJJ5" s="21"/>
      <c r="MJK5" s="21"/>
      <c r="MJL5" s="21"/>
      <c r="MJM5" s="21"/>
      <c r="MJN5" s="21"/>
      <c r="MJO5" s="21"/>
      <c r="MJP5" s="21"/>
      <c r="MJQ5" s="21"/>
      <c r="MJR5" s="21"/>
      <c r="MJS5" s="21"/>
      <c r="MJT5" s="21"/>
      <c r="MJU5" s="21"/>
      <c r="MJV5" s="21"/>
      <c r="MJW5" s="21"/>
      <c r="MJX5" s="21"/>
      <c r="MJY5" s="21"/>
      <c r="MJZ5" s="21"/>
      <c r="MKA5" s="21"/>
      <c r="MKB5" s="21"/>
      <c r="MKC5" s="21"/>
      <c r="MKD5" s="21"/>
      <c r="MKE5" s="21"/>
      <c r="MKF5" s="21"/>
      <c r="MKG5" s="21"/>
      <c r="MKH5" s="21"/>
      <c r="MKI5" s="21"/>
      <c r="MKJ5" s="21"/>
      <c r="MKK5" s="21"/>
      <c r="MKL5" s="21"/>
      <c r="MKM5" s="21"/>
      <c r="MKN5" s="21"/>
      <c r="MKO5" s="21"/>
      <c r="MKP5" s="21"/>
      <c r="MKQ5" s="21"/>
      <c r="MKR5" s="21"/>
      <c r="MKS5" s="21"/>
      <c r="MKT5" s="21"/>
      <c r="MKU5" s="21"/>
      <c r="MKV5" s="21"/>
      <c r="MKW5" s="21"/>
      <c r="MKX5" s="21"/>
      <c r="MKY5" s="21"/>
      <c r="MKZ5" s="21"/>
      <c r="MLA5" s="21"/>
      <c r="MLB5" s="21"/>
      <c r="MLC5" s="21"/>
      <c r="MLD5" s="21"/>
      <c r="MLE5" s="21"/>
      <c r="MLF5" s="21"/>
      <c r="MLG5" s="21"/>
      <c r="MLH5" s="21"/>
      <c r="MLI5" s="21"/>
      <c r="MLJ5" s="21"/>
      <c r="MLK5" s="21"/>
      <c r="MLL5" s="21"/>
      <c r="MLM5" s="21"/>
      <c r="MLN5" s="21"/>
      <c r="MLO5" s="21"/>
      <c r="MLP5" s="21"/>
      <c r="MLQ5" s="21"/>
      <c r="MLR5" s="21"/>
      <c r="MLS5" s="21"/>
      <c r="MLT5" s="21"/>
      <c r="MLU5" s="21"/>
      <c r="MLV5" s="21"/>
      <c r="MLW5" s="21"/>
      <c r="MLX5" s="21"/>
      <c r="MLY5" s="21"/>
      <c r="MLZ5" s="21"/>
      <c r="MMA5" s="21"/>
      <c r="MMB5" s="21"/>
      <c r="MMC5" s="21"/>
      <c r="MMD5" s="21"/>
      <c r="MME5" s="21"/>
      <c r="MMF5" s="21"/>
      <c r="MMG5" s="21"/>
      <c r="MMH5" s="21"/>
      <c r="MMI5" s="21"/>
      <c r="MMJ5" s="21"/>
      <c r="MMK5" s="21"/>
      <c r="MML5" s="21"/>
      <c r="MMM5" s="21"/>
      <c r="MMN5" s="21"/>
      <c r="MMO5" s="21"/>
      <c r="MMP5" s="21"/>
      <c r="MMQ5" s="21"/>
      <c r="MMR5" s="21"/>
      <c r="MMS5" s="21"/>
      <c r="MMT5" s="21"/>
      <c r="MMU5" s="21"/>
      <c r="MMV5" s="21"/>
      <c r="MMW5" s="21"/>
      <c r="MMX5" s="21"/>
      <c r="MMY5" s="21"/>
      <c r="MMZ5" s="21"/>
      <c r="MNA5" s="21"/>
      <c r="MNB5" s="21"/>
      <c r="MNC5" s="21"/>
      <c r="MND5" s="21"/>
      <c r="MNE5" s="21"/>
      <c r="MNF5" s="21"/>
      <c r="MNG5" s="21"/>
      <c r="MNH5" s="21"/>
      <c r="MNI5" s="21"/>
      <c r="MNJ5" s="21"/>
      <c r="MNK5" s="21"/>
      <c r="MNL5" s="21"/>
      <c r="MNM5" s="21"/>
      <c r="MNN5" s="21"/>
      <c r="MNO5" s="21"/>
      <c r="MNP5" s="21"/>
      <c r="MNQ5" s="21"/>
      <c r="MNR5" s="21"/>
      <c r="MNS5" s="21"/>
      <c r="MNT5" s="21"/>
      <c r="MNU5" s="21"/>
      <c r="MNV5" s="21"/>
      <c r="MNW5" s="21"/>
      <c r="MNX5" s="21"/>
      <c r="MNY5" s="21"/>
      <c r="MNZ5" s="21"/>
      <c r="MOA5" s="21"/>
      <c r="MOB5" s="21"/>
      <c r="MOC5" s="21"/>
      <c r="MOD5" s="21"/>
      <c r="MOE5" s="21"/>
      <c r="MOF5" s="21"/>
      <c r="MOG5" s="21"/>
      <c r="MOH5" s="21"/>
      <c r="MOI5" s="21"/>
      <c r="MOJ5" s="21"/>
      <c r="MOK5" s="21"/>
      <c r="MOL5" s="21"/>
      <c r="MOM5" s="21"/>
      <c r="MON5" s="21"/>
      <c r="MOO5" s="21"/>
      <c r="MOP5" s="21"/>
      <c r="MOQ5" s="21"/>
      <c r="MOR5" s="21"/>
      <c r="MOS5" s="21"/>
      <c r="MOT5" s="21"/>
      <c r="MOU5" s="21"/>
      <c r="MOV5" s="21"/>
      <c r="MOW5" s="21"/>
      <c r="MOX5" s="21"/>
      <c r="MOY5" s="21"/>
      <c r="MOZ5" s="21"/>
      <c r="MPA5" s="21"/>
      <c r="MPB5" s="21"/>
      <c r="MPC5" s="21"/>
      <c r="MPD5" s="21"/>
      <c r="MPE5" s="21"/>
      <c r="MPF5" s="21"/>
      <c r="MPG5" s="21"/>
      <c r="MPH5" s="21"/>
      <c r="MPI5" s="21"/>
      <c r="MPJ5" s="21"/>
      <c r="MPK5" s="21"/>
      <c r="MPL5" s="21"/>
      <c r="MPM5" s="21"/>
      <c r="MPN5" s="21"/>
      <c r="MPO5" s="21"/>
      <c r="MPP5" s="21"/>
      <c r="MPQ5" s="21"/>
      <c r="MPR5" s="21"/>
      <c r="MPS5" s="21"/>
      <c r="MPT5" s="21"/>
      <c r="MPU5" s="21"/>
      <c r="MPV5" s="21"/>
      <c r="MPW5" s="21"/>
      <c r="MPX5" s="21"/>
      <c r="MPY5" s="21"/>
      <c r="MPZ5" s="21"/>
      <c r="MQA5" s="21"/>
      <c r="MQB5" s="21"/>
      <c r="MQC5" s="21"/>
      <c r="MQD5" s="21"/>
      <c r="MQE5" s="21"/>
      <c r="MQF5" s="21"/>
      <c r="MQG5" s="21"/>
      <c r="MQH5" s="21"/>
      <c r="MQI5" s="21"/>
      <c r="MQJ5" s="21"/>
      <c r="MQK5" s="21"/>
      <c r="MQL5" s="21"/>
      <c r="MQM5" s="21"/>
      <c r="MQN5" s="21"/>
      <c r="MQO5" s="21"/>
      <c r="MQP5" s="21"/>
      <c r="MQQ5" s="21"/>
      <c r="MQR5" s="21"/>
      <c r="MQS5" s="21"/>
      <c r="MQT5" s="21"/>
      <c r="MQU5" s="21"/>
      <c r="MQV5" s="21"/>
      <c r="MQW5" s="21"/>
      <c r="MQX5" s="21"/>
      <c r="MQY5" s="21"/>
      <c r="MQZ5" s="21"/>
      <c r="MRA5" s="21"/>
      <c r="MRB5" s="21"/>
      <c r="MRC5" s="21"/>
      <c r="MRD5" s="21"/>
      <c r="MRE5" s="21"/>
      <c r="MRF5" s="21"/>
      <c r="MRG5" s="21"/>
      <c r="MRH5" s="21"/>
      <c r="MRI5" s="21"/>
      <c r="MRJ5" s="21"/>
      <c r="MRK5" s="21"/>
      <c r="MRL5" s="21"/>
      <c r="MRM5" s="21"/>
      <c r="MRN5" s="21"/>
      <c r="MRO5" s="21"/>
      <c r="MRP5" s="21"/>
      <c r="MRQ5" s="21"/>
      <c r="MRR5" s="21"/>
      <c r="MRS5" s="21"/>
      <c r="MRT5" s="21"/>
      <c r="MRU5" s="21"/>
      <c r="MRV5" s="21"/>
      <c r="MRW5" s="21"/>
      <c r="MRX5" s="21"/>
      <c r="MRY5" s="21"/>
      <c r="MRZ5" s="21"/>
      <c r="MSA5" s="21"/>
      <c r="MSB5" s="21"/>
      <c r="MSC5" s="21"/>
      <c r="MSD5" s="21"/>
      <c r="MSE5" s="21"/>
      <c r="MSF5" s="21"/>
      <c r="MSG5" s="21"/>
      <c r="MSH5" s="21"/>
      <c r="MSI5" s="21"/>
      <c r="MSJ5" s="21"/>
      <c r="MSK5" s="21"/>
      <c r="MSL5" s="21"/>
      <c r="MSM5" s="21"/>
      <c r="MSN5" s="21"/>
      <c r="MSO5" s="21"/>
      <c r="MSP5" s="21"/>
      <c r="MSQ5" s="21"/>
      <c r="MSR5" s="21"/>
      <c r="MSS5" s="21"/>
      <c r="MST5" s="21"/>
      <c r="MSU5" s="21"/>
      <c r="MSV5" s="21"/>
      <c r="MSW5" s="21"/>
      <c r="MSX5" s="21"/>
      <c r="MSY5" s="21"/>
      <c r="MSZ5" s="21"/>
      <c r="MTA5" s="21"/>
      <c r="MTB5" s="21"/>
      <c r="MTC5" s="21"/>
      <c r="MTD5" s="21"/>
      <c r="MTE5" s="21"/>
      <c r="MTF5" s="21"/>
      <c r="MTG5" s="21"/>
      <c r="MTH5" s="21"/>
      <c r="MTI5" s="21"/>
      <c r="MTJ5" s="21"/>
      <c r="MTK5" s="21"/>
      <c r="MTL5" s="21"/>
      <c r="MTM5" s="21"/>
      <c r="MTN5" s="21"/>
      <c r="MTO5" s="21"/>
      <c r="MTP5" s="21"/>
      <c r="MTQ5" s="21"/>
      <c r="MTR5" s="21"/>
      <c r="MTS5" s="21"/>
      <c r="MTT5" s="21"/>
      <c r="MTU5" s="21"/>
      <c r="MTV5" s="21"/>
      <c r="MTW5" s="21"/>
      <c r="MTX5" s="21"/>
      <c r="MTY5" s="21"/>
      <c r="MTZ5" s="21"/>
      <c r="MUA5" s="21"/>
      <c r="MUB5" s="21"/>
      <c r="MUC5" s="21"/>
      <c r="MUD5" s="21"/>
      <c r="MUE5" s="21"/>
      <c r="MUF5" s="21"/>
      <c r="MUG5" s="21"/>
      <c r="MUH5" s="21"/>
      <c r="MUI5" s="21"/>
      <c r="MUJ5" s="21"/>
      <c r="MUK5" s="21"/>
      <c r="MUL5" s="21"/>
      <c r="MUM5" s="21"/>
      <c r="MUN5" s="21"/>
      <c r="MUO5" s="21"/>
      <c r="MUP5" s="21"/>
      <c r="MUQ5" s="21"/>
      <c r="MUR5" s="21"/>
      <c r="MUS5" s="21"/>
      <c r="MUT5" s="21"/>
      <c r="MUU5" s="21"/>
      <c r="MUV5" s="21"/>
      <c r="MUW5" s="21"/>
      <c r="MUX5" s="21"/>
      <c r="MUY5" s="21"/>
      <c r="MUZ5" s="21"/>
      <c r="MVA5" s="21"/>
      <c r="MVB5" s="21"/>
      <c r="MVC5" s="21"/>
      <c r="MVD5" s="21"/>
      <c r="MVE5" s="21"/>
      <c r="MVF5" s="21"/>
      <c r="MVG5" s="21"/>
      <c r="MVH5" s="21"/>
      <c r="MVI5" s="21"/>
      <c r="MVJ5" s="21"/>
      <c r="MVK5" s="21"/>
      <c r="MVL5" s="21"/>
      <c r="MVM5" s="21"/>
      <c r="MVN5" s="21"/>
      <c r="MVO5" s="21"/>
      <c r="MVP5" s="21"/>
      <c r="MVQ5" s="21"/>
      <c r="MVR5" s="21"/>
      <c r="MVS5" s="21"/>
      <c r="MVT5" s="21"/>
      <c r="MVU5" s="21"/>
      <c r="MVV5" s="21"/>
      <c r="MVW5" s="21"/>
      <c r="MVX5" s="21"/>
      <c r="MVY5" s="21"/>
      <c r="MVZ5" s="21"/>
      <c r="MWA5" s="21"/>
      <c r="MWB5" s="21"/>
      <c r="MWC5" s="21"/>
      <c r="MWD5" s="21"/>
      <c r="MWE5" s="21"/>
      <c r="MWF5" s="21"/>
      <c r="MWG5" s="21"/>
      <c r="MWH5" s="21"/>
      <c r="MWI5" s="21"/>
      <c r="MWJ5" s="21"/>
      <c r="MWK5" s="21"/>
      <c r="MWL5" s="21"/>
      <c r="MWM5" s="21"/>
      <c r="MWN5" s="21"/>
      <c r="MWO5" s="21"/>
      <c r="MWP5" s="21"/>
      <c r="MWQ5" s="21"/>
      <c r="MWR5" s="21"/>
      <c r="MWS5" s="21"/>
      <c r="MWT5" s="21"/>
      <c r="MWU5" s="21"/>
      <c r="MWV5" s="21"/>
      <c r="MWW5" s="21"/>
      <c r="MWX5" s="21"/>
      <c r="MWY5" s="21"/>
      <c r="MWZ5" s="21"/>
      <c r="MXA5" s="21"/>
      <c r="MXB5" s="21"/>
      <c r="MXC5" s="21"/>
      <c r="MXD5" s="21"/>
      <c r="MXE5" s="21"/>
      <c r="MXF5" s="21"/>
      <c r="MXG5" s="21"/>
      <c r="MXH5" s="21"/>
      <c r="MXI5" s="21"/>
      <c r="MXJ5" s="21"/>
      <c r="MXK5" s="21"/>
      <c r="MXL5" s="21"/>
      <c r="MXM5" s="21"/>
      <c r="MXN5" s="21"/>
      <c r="MXO5" s="21"/>
      <c r="MXP5" s="21"/>
      <c r="MXQ5" s="21"/>
      <c r="MXR5" s="21"/>
      <c r="MXS5" s="21"/>
      <c r="MXT5" s="21"/>
      <c r="MXU5" s="21"/>
      <c r="MXV5" s="21"/>
      <c r="MXW5" s="21"/>
      <c r="MXX5" s="21"/>
      <c r="MXY5" s="21"/>
      <c r="MXZ5" s="21"/>
      <c r="MYA5" s="21"/>
      <c r="MYB5" s="21"/>
      <c r="MYC5" s="21"/>
      <c r="MYD5" s="21"/>
      <c r="MYE5" s="21"/>
      <c r="MYF5" s="21"/>
      <c r="MYG5" s="21"/>
      <c r="MYH5" s="21"/>
      <c r="MYI5" s="21"/>
      <c r="MYJ5" s="21"/>
      <c r="MYK5" s="21"/>
      <c r="MYL5" s="21"/>
      <c r="MYM5" s="21"/>
      <c r="MYN5" s="21"/>
      <c r="MYO5" s="21"/>
      <c r="MYP5" s="21"/>
      <c r="MYQ5" s="21"/>
      <c r="MYR5" s="21"/>
      <c r="MYS5" s="21"/>
      <c r="MYT5" s="21"/>
      <c r="MYU5" s="21"/>
      <c r="MYV5" s="21"/>
      <c r="MYW5" s="21"/>
      <c r="MYX5" s="21"/>
      <c r="MYY5" s="21"/>
      <c r="MYZ5" s="21"/>
      <c r="MZA5" s="21"/>
      <c r="MZB5" s="21"/>
      <c r="MZC5" s="21"/>
      <c r="MZD5" s="21"/>
      <c r="MZE5" s="21"/>
      <c r="MZF5" s="21"/>
      <c r="MZG5" s="21"/>
      <c r="MZH5" s="21"/>
      <c r="MZI5" s="21"/>
      <c r="MZJ5" s="21"/>
      <c r="MZK5" s="21"/>
      <c r="MZL5" s="21"/>
      <c r="MZM5" s="21"/>
      <c r="MZN5" s="21"/>
      <c r="MZO5" s="21"/>
      <c r="MZP5" s="21"/>
      <c r="MZQ5" s="21"/>
      <c r="MZR5" s="21"/>
      <c r="MZS5" s="21"/>
      <c r="MZT5" s="21"/>
      <c r="MZU5" s="21"/>
      <c r="MZV5" s="21"/>
      <c r="MZW5" s="21"/>
      <c r="MZX5" s="21"/>
      <c r="MZY5" s="21"/>
      <c r="MZZ5" s="21"/>
      <c r="NAA5" s="21"/>
      <c r="NAB5" s="21"/>
      <c r="NAC5" s="21"/>
      <c r="NAD5" s="21"/>
      <c r="NAE5" s="21"/>
      <c r="NAF5" s="21"/>
      <c r="NAG5" s="21"/>
      <c r="NAH5" s="21"/>
      <c r="NAI5" s="21"/>
      <c r="NAJ5" s="21"/>
      <c r="NAK5" s="21"/>
      <c r="NAL5" s="21"/>
      <c r="NAM5" s="21"/>
      <c r="NAN5" s="21"/>
      <c r="NAO5" s="21"/>
      <c r="NAP5" s="21"/>
      <c r="NAQ5" s="21"/>
      <c r="NAR5" s="21"/>
      <c r="NAS5" s="21"/>
      <c r="NAT5" s="21"/>
      <c r="NAU5" s="21"/>
      <c r="NAV5" s="21"/>
      <c r="NAW5" s="21"/>
      <c r="NAX5" s="21"/>
      <c r="NAY5" s="21"/>
      <c r="NAZ5" s="21"/>
      <c r="NBA5" s="21"/>
      <c r="NBB5" s="21"/>
      <c r="NBC5" s="21"/>
      <c r="NBD5" s="21"/>
      <c r="NBE5" s="21"/>
      <c r="NBF5" s="21"/>
      <c r="NBG5" s="21"/>
      <c r="NBH5" s="21"/>
      <c r="NBI5" s="21"/>
      <c r="NBJ5" s="21"/>
      <c r="NBK5" s="21"/>
      <c r="NBL5" s="21"/>
      <c r="NBM5" s="21"/>
      <c r="NBN5" s="21"/>
      <c r="NBO5" s="21"/>
      <c r="NBP5" s="21"/>
      <c r="NBQ5" s="21"/>
      <c r="NBR5" s="21"/>
      <c r="NBS5" s="21"/>
      <c r="NBT5" s="21"/>
      <c r="NBU5" s="21"/>
      <c r="NBV5" s="21"/>
      <c r="NBW5" s="21"/>
      <c r="NBX5" s="21"/>
      <c r="NBY5" s="21"/>
      <c r="NBZ5" s="21"/>
      <c r="NCA5" s="21"/>
      <c r="NCB5" s="21"/>
      <c r="NCC5" s="21"/>
      <c r="NCD5" s="21"/>
      <c r="NCE5" s="21"/>
      <c r="NCF5" s="21"/>
      <c r="NCG5" s="21"/>
      <c r="NCH5" s="21"/>
      <c r="NCI5" s="21"/>
      <c r="NCJ5" s="21"/>
      <c r="NCK5" s="21"/>
      <c r="NCL5" s="21"/>
      <c r="NCM5" s="21"/>
      <c r="NCN5" s="21"/>
      <c r="NCO5" s="21"/>
      <c r="NCP5" s="21"/>
      <c r="NCQ5" s="21"/>
      <c r="NCR5" s="21"/>
      <c r="NCS5" s="21"/>
      <c r="NCT5" s="21"/>
      <c r="NCU5" s="21"/>
      <c r="NCV5" s="21"/>
      <c r="NCW5" s="21"/>
      <c r="NCX5" s="21"/>
      <c r="NCY5" s="21"/>
      <c r="NCZ5" s="21"/>
      <c r="NDA5" s="21"/>
      <c r="NDB5" s="21"/>
      <c r="NDC5" s="21"/>
      <c r="NDD5" s="21"/>
      <c r="NDE5" s="21"/>
      <c r="NDF5" s="21"/>
      <c r="NDG5" s="21"/>
      <c r="NDH5" s="21"/>
      <c r="NDI5" s="21"/>
      <c r="NDJ5" s="21"/>
      <c r="NDK5" s="21"/>
      <c r="NDL5" s="21"/>
      <c r="NDM5" s="21"/>
      <c r="NDN5" s="21"/>
      <c r="NDO5" s="21"/>
      <c r="NDP5" s="21"/>
      <c r="NDQ5" s="21"/>
      <c r="NDR5" s="21"/>
      <c r="NDS5" s="21"/>
      <c r="NDT5" s="21"/>
      <c r="NDU5" s="21"/>
      <c r="NDV5" s="21"/>
      <c r="NDW5" s="21"/>
      <c r="NDX5" s="21"/>
      <c r="NDY5" s="21"/>
      <c r="NDZ5" s="21"/>
      <c r="NEA5" s="21"/>
      <c r="NEB5" s="21"/>
      <c r="NEC5" s="21"/>
      <c r="NED5" s="21"/>
      <c r="NEE5" s="21"/>
      <c r="NEF5" s="21"/>
      <c r="NEG5" s="21"/>
      <c r="NEH5" s="21"/>
      <c r="NEI5" s="21"/>
      <c r="NEJ5" s="21"/>
      <c r="NEK5" s="21"/>
      <c r="NEL5" s="21"/>
      <c r="NEM5" s="21"/>
      <c r="NEN5" s="21"/>
      <c r="NEO5" s="21"/>
      <c r="NEP5" s="21"/>
      <c r="NEQ5" s="21"/>
      <c r="NER5" s="21"/>
      <c r="NES5" s="21"/>
      <c r="NET5" s="21"/>
      <c r="NEU5" s="21"/>
      <c r="NEV5" s="21"/>
      <c r="NEW5" s="21"/>
      <c r="NEX5" s="21"/>
      <c r="NEY5" s="21"/>
      <c r="NEZ5" s="21"/>
      <c r="NFA5" s="21"/>
      <c r="NFB5" s="21"/>
      <c r="NFC5" s="21"/>
      <c r="NFD5" s="21"/>
      <c r="NFE5" s="21"/>
      <c r="NFF5" s="21"/>
      <c r="NFG5" s="21"/>
      <c r="NFH5" s="21"/>
      <c r="NFI5" s="21"/>
      <c r="NFJ5" s="21"/>
      <c r="NFK5" s="21"/>
      <c r="NFL5" s="21"/>
      <c r="NFM5" s="21"/>
      <c r="NFN5" s="21"/>
      <c r="NFO5" s="21"/>
      <c r="NFP5" s="21"/>
      <c r="NFQ5" s="21"/>
      <c r="NFR5" s="21"/>
      <c r="NFS5" s="21"/>
      <c r="NFT5" s="21"/>
      <c r="NFU5" s="21"/>
      <c r="NFV5" s="21"/>
      <c r="NFW5" s="21"/>
      <c r="NFX5" s="21"/>
      <c r="NFY5" s="21"/>
      <c r="NFZ5" s="21"/>
      <c r="NGA5" s="21"/>
      <c r="NGB5" s="21"/>
      <c r="NGC5" s="21"/>
      <c r="NGD5" s="21"/>
      <c r="NGE5" s="21"/>
      <c r="NGF5" s="21"/>
      <c r="NGG5" s="21"/>
      <c r="NGH5" s="21"/>
      <c r="NGI5" s="21"/>
      <c r="NGJ5" s="21"/>
      <c r="NGK5" s="21"/>
      <c r="NGL5" s="21"/>
      <c r="NGM5" s="21"/>
      <c r="NGN5" s="21"/>
      <c r="NGO5" s="21"/>
      <c r="NGP5" s="21"/>
      <c r="NGQ5" s="21"/>
      <c r="NGR5" s="21"/>
      <c r="NGS5" s="21"/>
      <c r="NGT5" s="21"/>
      <c r="NGU5" s="21"/>
      <c r="NGV5" s="21"/>
      <c r="NGW5" s="21"/>
      <c r="NGX5" s="21"/>
      <c r="NGY5" s="21"/>
      <c r="NGZ5" s="21"/>
      <c r="NHA5" s="21"/>
      <c r="NHB5" s="21"/>
      <c r="NHC5" s="21"/>
      <c r="NHD5" s="21"/>
      <c r="NHE5" s="21"/>
      <c r="NHF5" s="21"/>
      <c r="NHG5" s="21"/>
      <c r="NHH5" s="21"/>
      <c r="NHI5" s="21"/>
      <c r="NHJ5" s="21"/>
      <c r="NHK5" s="21"/>
      <c r="NHL5" s="21"/>
      <c r="NHM5" s="21"/>
      <c r="NHN5" s="21"/>
      <c r="NHO5" s="21"/>
      <c r="NHP5" s="21"/>
      <c r="NHQ5" s="21"/>
      <c r="NHR5" s="21"/>
      <c r="NHS5" s="21"/>
      <c r="NHT5" s="21"/>
      <c r="NHU5" s="21"/>
      <c r="NHV5" s="21"/>
      <c r="NHW5" s="21"/>
      <c r="NHX5" s="21"/>
      <c r="NHY5" s="21"/>
      <c r="NHZ5" s="21"/>
      <c r="NIA5" s="21"/>
      <c r="NIB5" s="21"/>
      <c r="NIC5" s="21"/>
      <c r="NID5" s="21"/>
      <c r="NIE5" s="21"/>
      <c r="NIF5" s="21"/>
      <c r="NIG5" s="21"/>
      <c r="NIH5" s="21"/>
      <c r="NII5" s="21"/>
      <c r="NIJ5" s="21"/>
      <c r="NIK5" s="21"/>
      <c r="NIL5" s="21"/>
      <c r="NIM5" s="21"/>
      <c r="NIN5" s="21"/>
      <c r="NIO5" s="21"/>
      <c r="NIP5" s="21"/>
      <c r="NIQ5" s="21"/>
      <c r="NIR5" s="21"/>
      <c r="NIS5" s="21"/>
      <c r="NIT5" s="21"/>
      <c r="NIU5" s="21"/>
      <c r="NIV5" s="21"/>
      <c r="NIW5" s="21"/>
      <c r="NIX5" s="21"/>
      <c r="NIY5" s="21"/>
      <c r="NIZ5" s="21"/>
      <c r="NJA5" s="21"/>
      <c r="NJB5" s="21"/>
      <c r="NJC5" s="21"/>
      <c r="NJD5" s="21"/>
      <c r="NJE5" s="21"/>
      <c r="NJF5" s="21"/>
      <c r="NJG5" s="21"/>
      <c r="NJH5" s="21"/>
      <c r="NJI5" s="21"/>
      <c r="NJJ5" s="21"/>
      <c r="NJK5" s="21"/>
      <c r="NJL5" s="21"/>
      <c r="NJM5" s="21"/>
      <c r="NJN5" s="21"/>
      <c r="NJO5" s="21"/>
      <c r="NJP5" s="21"/>
      <c r="NJQ5" s="21"/>
      <c r="NJR5" s="21"/>
      <c r="NJS5" s="21"/>
      <c r="NJT5" s="21"/>
      <c r="NJU5" s="21"/>
      <c r="NJV5" s="21"/>
      <c r="NJW5" s="21"/>
      <c r="NJX5" s="21"/>
      <c r="NJY5" s="21"/>
      <c r="NJZ5" s="21"/>
      <c r="NKA5" s="21"/>
      <c r="NKB5" s="21"/>
      <c r="NKC5" s="21"/>
      <c r="NKD5" s="21"/>
      <c r="NKE5" s="21"/>
      <c r="NKF5" s="21"/>
      <c r="NKG5" s="21"/>
      <c r="NKH5" s="21"/>
      <c r="NKI5" s="21"/>
      <c r="NKJ5" s="21"/>
      <c r="NKK5" s="21"/>
      <c r="NKL5" s="21"/>
      <c r="NKM5" s="21"/>
      <c r="NKN5" s="21"/>
      <c r="NKO5" s="21"/>
      <c r="NKP5" s="21"/>
      <c r="NKQ5" s="21"/>
      <c r="NKR5" s="21"/>
      <c r="NKS5" s="21"/>
      <c r="NKT5" s="21"/>
      <c r="NKU5" s="21"/>
      <c r="NKV5" s="21"/>
      <c r="NKW5" s="21"/>
      <c r="NKX5" s="21"/>
      <c r="NKY5" s="21"/>
      <c r="NKZ5" s="21"/>
      <c r="NLA5" s="21"/>
      <c r="NLB5" s="21"/>
      <c r="NLC5" s="21"/>
      <c r="NLD5" s="21"/>
      <c r="NLE5" s="21"/>
      <c r="NLF5" s="21"/>
      <c r="NLG5" s="21"/>
      <c r="NLH5" s="21"/>
      <c r="NLI5" s="21"/>
      <c r="NLJ5" s="21"/>
      <c r="NLK5" s="21"/>
      <c r="NLL5" s="21"/>
      <c r="NLM5" s="21"/>
      <c r="NLN5" s="21"/>
      <c r="NLO5" s="21"/>
      <c r="NLP5" s="21"/>
      <c r="NLQ5" s="21"/>
      <c r="NLR5" s="21"/>
      <c r="NLS5" s="21"/>
      <c r="NLT5" s="21"/>
      <c r="NLU5" s="21"/>
      <c r="NLV5" s="21"/>
      <c r="NLW5" s="21"/>
      <c r="NLX5" s="21"/>
      <c r="NLY5" s="21"/>
      <c r="NLZ5" s="21"/>
      <c r="NMA5" s="21"/>
      <c r="NMB5" s="21"/>
      <c r="NMC5" s="21"/>
      <c r="NMD5" s="21"/>
      <c r="NME5" s="21"/>
      <c r="NMF5" s="21"/>
      <c r="NMG5" s="21"/>
      <c r="NMH5" s="21"/>
      <c r="NMI5" s="21"/>
      <c r="NMJ5" s="21"/>
      <c r="NMK5" s="21"/>
      <c r="NML5" s="21"/>
      <c r="NMM5" s="21"/>
      <c r="NMN5" s="21"/>
      <c r="NMO5" s="21"/>
      <c r="NMP5" s="21"/>
      <c r="NMQ5" s="21"/>
      <c r="NMR5" s="21"/>
      <c r="NMS5" s="21"/>
      <c r="NMT5" s="21"/>
      <c r="NMU5" s="21"/>
      <c r="NMV5" s="21"/>
      <c r="NMW5" s="21"/>
      <c r="NMX5" s="21"/>
      <c r="NMY5" s="21"/>
      <c r="NMZ5" s="21"/>
      <c r="NNA5" s="21"/>
      <c r="NNB5" s="21"/>
      <c r="NNC5" s="21"/>
      <c r="NND5" s="21"/>
      <c r="NNE5" s="21"/>
      <c r="NNF5" s="21"/>
      <c r="NNG5" s="21"/>
      <c r="NNH5" s="21"/>
      <c r="NNI5" s="21"/>
      <c r="NNJ5" s="21"/>
      <c r="NNK5" s="21"/>
      <c r="NNL5" s="21"/>
      <c r="NNM5" s="21"/>
      <c r="NNN5" s="21"/>
      <c r="NNO5" s="21"/>
      <c r="NNP5" s="21"/>
      <c r="NNQ5" s="21"/>
      <c r="NNR5" s="21"/>
      <c r="NNS5" s="21"/>
      <c r="NNT5" s="21"/>
      <c r="NNU5" s="21"/>
      <c r="NNV5" s="21"/>
      <c r="NNW5" s="21"/>
      <c r="NNX5" s="21"/>
      <c r="NNY5" s="21"/>
      <c r="NNZ5" s="21"/>
      <c r="NOA5" s="21"/>
      <c r="NOB5" s="21"/>
      <c r="NOC5" s="21"/>
      <c r="NOD5" s="21"/>
      <c r="NOE5" s="21"/>
      <c r="NOF5" s="21"/>
      <c r="NOG5" s="21"/>
      <c r="NOH5" s="21"/>
      <c r="NOI5" s="21"/>
      <c r="NOJ5" s="21"/>
      <c r="NOK5" s="21"/>
      <c r="NOL5" s="21"/>
      <c r="NOM5" s="21"/>
      <c r="NON5" s="21"/>
      <c r="NOO5" s="21"/>
      <c r="NOP5" s="21"/>
      <c r="NOQ5" s="21"/>
      <c r="NOR5" s="21"/>
      <c r="NOS5" s="21"/>
      <c r="NOT5" s="21"/>
      <c r="NOU5" s="21"/>
      <c r="NOV5" s="21"/>
      <c r="NOW5" s="21"/>
      <c r="NOX5" s="21"/>
      <c r="NOY5" s="21"/>
      <c r="NOZ5" s="21"/>
      <c r="NPA5" s="21"/>
      <c r="NPB5" s="21"/>
      <c r="NPC5" s="21"/>
      <c r="NPD5" s="21"/>
      <c r="NPE5" s="21"/>
      <c r="NPF5" s="21"/>
      <c r="NPG5" s="21"/>
      <c r="NPH5" s="21"/>
      <c r="NPI5" s="21"/>
      <c r="NPJ5" s="21"/>
      <c r="NPK5" s="21"/>
      <c r="NPL5" s="21"/>
      <c r="NPM5" s="21"/>
      <c r="NPN5" s="21"/>
      <c r="NPO5" s="21"/>
      <c r="NPP5" s="21"/>
      <c r="NPQ5" s="21"/>
      <c r="NPR5" s="21"/>
      <c r="NPS5" s="21"/>
      <c r="NPT5" s="21"/>
      <c r="NPU5" s="21"/>
      <c r="NPV5" s="21"/>
      <c r="NPW5" s="21"/>
      <c r="NPX5" s="21"/>
      <c r="NPY5" s="21"/>
      <c r="NPZ5" s="21"/>
      <c r="NQA5" s="21"/>
      <c r="NQB5" s="21"/>
      <c r="NQC5" s="21"/>
      <c r="NQD5" s="21"/>
      <c r="NQE5" s="21"/>
      <c r="NQF5" s="21"/>
      <c r="NQG5" s="21"/>
      <c r="NQH5" s="21"/>
      <c r="NQI5" s="21"/>
      <c r="NQJ5" s="21"/>
      <c r="NQK5" s="21"/>
      <c r="NQL5" s="21"/>
      <c r="NQM5" s="21"/>
      <c r="NQN5" s="21"/>
      <c r="NQO5" s="21"/>
      <c r="NQP5" s="21"/>
      <c r="NQQ5" s="21"/>
      <c r="NQR5" s="21"/>
      <c r="NQS5" s="21"/>
      <c r="NQT5" s="21"/>
      <c r="NQU5" s="21"/>
      <c r="NQV5" s="21"/>
      <c r="NQW5" s="21"/>
      <c r="NQX5" s="21"/>
      <c r="NQY5" s="21"/>
      <c r="NQZ5" s="21"/>
      <c r="NRA5" s="21"/>
      <c r="NRB5" s="21"/>
      <c r="NRC5" s="21"/>
      <c r="NRD5" s="21"/>
      <c r="NRE5" s="21"/>
      <c r="NRF5" s="21"/>
      <c r="NRG5" s="21"/>
      <c r="NRH5" s="21"/>
      <c r="NRI5" s="21"/>
      <c r="NRJ5" s="21"/>
      <c r="NRK5" s="21"/>
      <c r="NRL5" s="21"/>
      <c r="NRM5" s="21"/>
      <c r="NRN5" s="21"/>
      <c r="NRO5" s="21"/>
      <c r="NRP5" s="21"/>
      <c r="NRQ5" s="21"/>
      <c r="NRR5" s="21"/>
      <c r="NRS5" s="21"/>
      <c r="NRT5" s="21"/>
      <c r="NRU5" s="21"/>
      <c r="NRV5" s="21"/>
      <c r="NRW5" s="21"/>
      <c r="NRX5" s="21"/>
      <c r="NRY5" s="21"/>
      <c r="NRZ5" s="21"/>
      <c r="NSA5" s="21"/>
      <c r="NSB5" s="21"/>
      <c r="NSC5" s="21"/>
      <c r="NSD5" s="21"/>
      <c r="NSE5" s="21"/>
      <c r="NSF5" s="21"/>
      <c r="NSG5" s="21"/>
      <c r="NSH5" s="21"/>
      <c r="NSI5" s="21"/>
      <c r="NSJ5" s="21"/>
      <c r="NSK5" s="21"/>
      <c r="NSL5" s="21"/>
      <c r="NSM5" s="21"/>
      <c r="NSN5" s="21"/>
      <c r="NSO5" s="21"/>
      <c r="NSP5" s="21"/>
      <c r="NSQ5" s="21"/>
      <c r="NSR5" s="21"/>
      <c r="NSS5" s="21"/>
      <c r="NST5" s="21"/>
      <c r="NSU5" s="21"/>
      <c r="NSV5" s="21"/>
      <c r="NSW5" s="21"/>
      <c r="NSX5" s="21"/>
      <c r="NSY5" s="21"/>
      <c r="NSZ5" s="21"/>
      <c r="NTA5" s="21"/>
      <c r="NTB5" s="21"/>
      <c r="NTC5" s="21"/>
      <c r="NTD5" s="21"/>
      <c r="NTE5" s="21"/>
      <c r="NTF5" s="21"/>
      <c r="NTG5" s="21"/>
      <c r="NTH5" s="21"/>
      <c r="NTI5" s="21"/>
      <c r="NTJ5" s="21"/>
      <c r="NTK5" s="21"/>
      <c r="NTL5" s="21"/>
      <c r="NTM5" s="21"/>
      <c r="NTN5" s="21"/>
      <c r="NTO5" s="21"/>
      <c r="NTP5" s="21"/>
      <c r="NTQ5" s="21"/>
      <c r="NTR5" s="21"/>
      <c r="NTS5" s="21"/>
      <c r="NTT5" s="21"/>
      <c r="NTU5" s="21"/>
      <c r="NTV5" s="21"/>
      <c r="NTW5" s="21"/>
      <c r="NTX5" s="21"/>
      <c r="NTY5" s="21"/>
      <c r="NTZ5" s="21"/>
      <c r="NUA5" s="21"/>
      <c r="NUB5" s="21"/>
      <c r="NUC5" s="21"/>
      <c r="NUD5" s="21"/>
      <c r="NUE5" s="21"/>
      <c r="NUF5" s="21"/>
      <c r="NUG5" s="21"/>
      <c r="NUH5" s="21"/>
      <c r="NUI5" s="21"/>
      <c r="NUJ5" s="21"/>
      <c r="NUK5" s="21"/>
      <c r="NUL5" s="21"/>
      <c r="NUM5" s="21"/>
      <c r="NUN5" s="21"/>
      <c r="NUO5" s="21"/>
      <c r="NUP5" s="21"/>
      <c r="NUQ5" s="21"/>
      <c r="NUR5" s="21"/>
      <c r="NUS5" s="21"/>
      <c r="NUT5" s="21"/>
      <c r="NUU5" s="21"/>
      <c r="NUV5" s="21"/>
      <c r="NUW5" s="21"/>
      <c r="NUX5" s="21"/>
      <c r="NUY5" s="21"/>
      <c r="NUZ5" s="21"/>
      <c r="NVA5" s="21"/>
      <c r="NVB5" s="21"/>
      <c r="NVC5" s="21"/>
      <c r="NVD5" s="21"/>
      <c r="NVE5" s="21"/>
      <c r="NVF5" s="21"/>
      <c r="NVG5" s="21"/>
      <c r="NVH5" s="21"/>
      <c r="NVI5" s="21"/>
      <c r="NVJ5" s="21"/>
      <c r="NVK5" s="21"/>
      <c r="NVL5" s="21"/>
      <c r="NVM5" s="21"/>
      <c r="NVN5" s="21"/>
      <c r="NVO5" s="21"/>
      <c r="NVP5" s="21"/>
      <c r="NVQ5" s="21"/>
      <c r="NVR5" s="21"/>
      <c r="NVS5" s="21"/>
      <c r="NVT5" s="21"/>
      <c r="NVU5" s="21"/>
      <c r="NVV5" s="21"/>
      <c r="NVW5" s="21"/>
      <c r="NVX5" s="21"/>
      <c r="NVY5" s="21"/>
      <c r="NVZ5" s="21"/>
      <c r="NWA5" s="21"/>
      <c r="NWB5" s="21"/>
      <c r="NWC5" s="21"/>
      <c r="NWD5" s="21"/>
      <c r="NWE5" s="21"/>
      <c r="NWF5" s="21"/>
      <c r="NWG5" s="21"/>
      <c r="NWH5" s="21"/>
      <c r="NWI5" s="21"/>
      <c r="NWJ5" s="21"/>
      <c r="NWK5" s="21"/>
      <c r="NWL5" s="21"/>
      <c r="NWM5" s="21"/>
      <c r="NWN5" s="21"/>
      <c r="NWO5" s="21"/>
      <c r="NWP5" s="21"/>
      <c r="NWQ5" s="21"/>
      <c r="NWR5" s="21"/>
      <c r="NWS5" s="21"/>
      <c r="NWT5" s="21"/>
      <c r="NWU5" s="21"/>
      <c r="NWV5" s="21"/>
      <c r="NWW5" s="21"/>
      <c r="NWX5" s="21"/>
      <c r="NWY5" s="21"/>
      <c r="NWZ5" s="21"/>
      <c r="NXA5" s="21"/>
      <c r="NXB5" s="21"/>
      <c r="NXC5" s="21"/>
      <c r="NXD5" s="21"/>
      <c r="NXE5" s="21"/>
      <c r="NXF5" s="21"/>
      <c r="NXG5" s="21"/>
      <c r="NXH5" s="21"/>
      <c r="NXI5" s="21"/>
      <c r="NXJ5" s="21"/>
      <c r="NXK5" s="21"/>
      <c r="NXL5" s="21"/>
      <c r="NXM5" s="21"/>
      <c r="NXN5" s="21"/>
      <c r="NXO5" s="21"/>
      <c r="NXP5" s="21"/>
      <c r="NXQ5" s="21"/>
      <c r="NXR5" s="21"/>
      <c r="NXS5" s="21"/>
      <c r="NXT5" s="21"/>
      <c r="NXU5" s="21"/>
      <c r="NXV5" s="21"/>
      <c r="NXW5" s="21"/>
      <c r="NXX5" s="21"/>
      <c r="NXY5" s="21"/>
      <c r="NXZ5" s="21"/>
      <c r="NYA5" s="21"/>
      <c r="NYB5" s="21"/>
      <c r="NYC5" s="21"/>
      <c r="NYD5" s="21"/>
      <c r="NYE5" s="21"/>
      <c r="NYF5" s="21"/>
      <c r="NYG5" s="21"/>
      <c r="NYH5" s="21"/>
      <c r="NYI5" s="21"/>
      <c r="NYJ5" s="21"/>
      <c r="NYK5" s="21"/>
      <c r="NYL5" s="21"/>
      <c r="NYM5" s="21"/>
      <c r="NYN5" s="21"/>
      <c r="NYO5" s="21"/>
      <c r="NYP5" s="21"/>
      <c r="NYQ5" s="21"/>
      <c r="NYR5" s="21"/>
      <c r="NYS5" s="21"/>
      <c r="NYT5" s="21"/>
      <c r="NYU5" s="21"/>
      <c r="NYV5" s="21"/>
      <c r="NYW5" s="21"/>
      <c r="NYX5" s="21"/>
      <c r="NYY5" s="21"/>
      <c r="NYZ5" s="21"/>
      <c r="NZA5" s="21"/>
      <c r="NZB5" s="21"/>
      <c r="NZC5" s="21"/>
      <c r="NZD5" s="21"/>
      <c r="NZE5" s="21"/>
      <c r="NZF5" s="21"/>
      <c r="NZG5" s="21"/>
      <c r="NZH5" s="21"/>
      <c r="NZI5" s="21"/>
      <c r="NZJ5" s="21"/>
      <c r="NZK5" s="21"/>
      <c r="NZL5" s="21"/>
      <c r="NZM5" s="21"/>
      <c r="NZN5" s="21"/>
      <c r="NZO5" s="21"/>
      <c r="NZP5" s="21"/>
      <c r="NZQ5" s="21"/>
      <c r="NZR5" s="21"/>
      <c r="NZS5" s="21"/>
      <c r="NZT5" s="21"/>
      <c r="NZU5" s="21"/>
      <c r="NZV5" s="21"/>
      <c r="NZW5" s="21"/>
      <c r="NZX5" s="21"/>
      <c r="NZY5" s="21"/>
      <c r="NZZ5" s="21"/>
      <c r="OAA5" s="21"/>
      <c r="OAB5" s="21"/>
      <c r="OAC5" s="21"/>
      <c r="OAD5" s="21"/>
      <c r="OAE5" s="21"/>
      <c r="OAF5" s="21"/>
      <c r="OAG5" s="21"/>
      <c r="OAH5" s="21"/>
      <c r="OAI5" s="21"/>
      <c r="OAJ5" s="21"/>
      <c r="OAK5" s="21"/>
      <c r="OAL5" s="21"/>
      <c r="OAM5" s="21"/>
      <c r="OAN5" s="21"/>
      <c r="OAO5" s="21"/>
      <c r="OAP5" s="21"/>
      <c r="OAQ5" s="21"/>
      <c r="OAR5" s="21"/>
      <c r="OAS5" s="21"/>
      <c r="OAT5" s="21"/>
      <c r="OAU5" s="21"/>
      <c r="OAV5" s="21"/>
      <c r="OAW5" s="21"/>
      <c r="OAX5" s="21"/>
      <c r="OAY5" s="21"/>
      <c r="OAZ5" s="21"/>
      <c r="OBA5" s="21"/>
      <c r="OBB5" s="21"/>
      <c r="OBC5" s="21"/>
      <c r="OBD5" s="21"/>
      <c r="OBE5" s="21"/>
      <c r="OBF5" s="21"/>
      <c r="OBG5" s="21"/>
      <c r="OBH5" s="21"/>
      <c r="OBI5" s="21"/>
      <c r="OBJ5" s="21"/>
      <c r="OBK5" s="21"/>
      <c r="OBL5" s="21"/>
      <c r="OBM5" s="21"/>
      <c r="OBN5" s="21"/>
      <c r="OBO5" s="21"/>
      <c r="OBP5" s="21"/>
      <c r="OBQ5" s="21"/>
      <c r="OBR5" s="21"/>
      <c r="OBS5" s="21"/>
      <c r="OBT5" s="21"/>
      <c r="OBU5" s="21"/>
      <c r="OBV5" s="21"/>
      <c r="OBW5" s="21"/>
      <c r="OBX5" s="21"/>
      <c r="OBY5" s="21"/>
      <c r="OBZ5" s="21"/>
      <c r="OCA5" s="21"/>
      <c r="OCB5" s="21"/>
      <c r="OCC5" s="21"/>
      <c r="OCD5" s="21"/>
      <c r="OCE5" s="21"/>
      <c r="OCF5" s="21"/>
      <c r="OCG5" s="21"/>
      <c r="OCH5" s="21"/>
      <c r="OCI5" s="21"/>
      <c r="OCJ5" s="21"/>
      <c r="OCK5" s="21"/>
      <c r="OCL5" s="21"/>
      <c r="OCM5" s="21"/>
      <c r="OCN5" s="21"/>
      <c r="OCO5" s="21"/>
      <c r="OCP5" s="21"/>
      <c r="OCQ5" s="21"/>
      <c r="OCR5" s="21"/>
      <c r="OCS5" s="21"/>
      <c r="OCT5" s="21"/>
      <c r="OCU5" s="21"/>
      <c r="OCV5" s="21"/>
      <c r="OCW5" s="21"/>
      <c r="OCX5" s="21"/>
      <c r="OCY5" s="21"/>
      <c r="OCZ5" s="21"/>
      <c r="ODA5" s="21"/>
      <c r="ODB5" s="21"/>
      <c r="ODC5" s="21"/>
      <c r="ODD5" s="21"/>
      <c r="ODE5" s="21"/>
      <c r="ODF5" s="21"/>
      <c r="ODG5" s="21"/>
      <c r="ODH5" s="21"/>
      <c r="ODI5" s="21"/>
      <c r="ODJ5" s="21"/>
      <c r="ODK5" s="21"/>
      <c r="ODL5" s="21"/>
      <c r="ODM5" s="21"/>
      <c r="ODN5" s="21"/>
      <c r="ODO5" s="21"/>
      <c r="ODP5" s="21"/>
      <c r="ODQ5" s="21"/>
      <c r="ODR5" s="21"/>
      <c r="ODS5" s="21"/>
      <c r="ODT5" s="21"/>
      <c r="ODU5" s="21"/>
      <c r="ODV5" s="21"/>
      <c r="ODW5" s="21"/>
      <c r="ODX5" s="21"/>
      <c r="ODY5" s="21"/>
      <c r="ODZ5" s="21"/>
      <c r="OEA5" s="21"/>
      <c r="OEB5" s="21"/>
      <c r="OEC5" s="21"/>
      <c r="OED5" s="21"/>
      <c r="OEE5" s="21"/>
      <c r="OEF5" s="21"/>
      <c r="OEG5" s="21"/>
      <c r="OEH5" s="21"/>
      <c r="OEI5" s="21"/>
      <c r="OEJ5" s="21"/>
      <c r="OEK5" s="21"/>
      <c r="OEL5" s="21"/>
      <c r="OEM5" s="21"/>
      <c r="OEN5" s="21"/>
      <c r="OEO5" s="21"/>
      <c r="OEP5" s="21"/>
      <c r="OEQ5" s="21"/>
      <c r="OER5" s="21"/>
      <c r="OES5" s="21"/>
      <c r="OET5" s="21"/>
      <c r="OEU5" s="21"/>
      <c r="OEV5" s="21"/>
      <c r="OEW5" s="21"/>
      <c r="OEX5" s="21"/>
      <c r="OEY5" s="21"/>
      <c r="OEZ5" s="21"/>
      <c r="OFA5" s="21"/>
      <c r="OFB5" s="21"/>
      <c r="OFC5" s="21"/>
      <c r="OFD5" s="21"/>
      <c r="OFE5" s="21"/>
      <c r="OFF5" s="21"/>
      <c r="OFG5" s="21"/>
      <c r="OFH5" s="21"/>
      <c r="OFI5" s="21"/>
      <c r="OFJ5" s="21"/>
      <c r="OFK5" s="21"/>
      <c r="OFL5" s="21"/>
      <c r="OFM5" s="21"/>
      <c r="OFN5" s="21"/>
      <c r="OFO5" s="21"/>
      <c r="OFP5" s="21"/>
      <c r="OFQ5" s="21"/>
      <c r="OFR5" s="21"/>
      <c r="OFS5" s="21"/>
      <c r="OFT5" s="21"/>
      <c r="OFU5" s="21"/>
      <c r="OFV5" s="21"/>
      <c r="OFW5" s="21"/>
      <c r="OFX5" s="21"/>
      <c r="OFY5" s="21"/>
      <c r="OFZ5" s="21"/>
      <c r="OGA5" s="21"/>
      <c r="OGB5" s="21"/>
      <c r="OGC5" s="21"/>
      <c r="OGD5" s="21"/>
      <c r="OGE5" s="21"/>
      <c r="OGF5" s="21"/>
      <c r="OGG5" s="21"/>
      <c r="OGH5" s="21"/>
      <c r="OGI5" s="21"/>
      <c r="OGJ5" s="21"/>
      <c r="OGK5" s="21"/>
      <c r="OGL5" s="21"/>
      <c r="OGM5" s="21"/>
      <c r="OGN5" s="21"/>
      <c r="OGO5" s="21"/>
      <c r="OGP5" s="21"/>
      <c r="OGQ5" s="21"/>
      <c r="OGR5" s="21"/>
      <c r="OGS5" s="21"/>
      <c r="OGT5" s="21"/>
      <c r="OGU5" s="21"/>
      <c r="OGV5" s="21"/>
      <c r="OGW5" s="21"/>
      <c r="OGX5" s="21"/>
      <c r="OGY5" s="21"/>
      <c r="OGZ5" s="21"/>
      <c r="OHA5" s="21"/>
      <c r="OHB5" s="21"/>
      <c r="OHC5" s="21"/>
      <c r="OHD5" s="21"/>
      <c r="OHE5" s="21"/>
      <c r="OHF5" s="21"/>
      <c r="OHG5" s="21"/>
      <c r="OHH5" s="21"/>
      <c r="OHI5" s="21"/>
      <c r="OHJ5" s="21"/>
      <c r="OHK5" s="21"/>
      <c r="OHL5" s="21"/>
      <c r="OHM5" s="21"/>
      <c r="OHN5" s="21"/>
      <c r="OHO5" s="21"/>
      <c r="OHP5" s="21"/>
      <c r="OHQ5" s="21"/>
      <c r="OHR5" s="21"/>
      <c r="OHS5" s="21"/>
      <c r="OHT5" s="21"/>
      <c r="OHU5" s="21"/>
      <c r="OHV5" s="21"/>
      <c r="OHW5" s="21"/>
      <c r="OHX5" s="21"/>
      <c r="OHY5" s="21"/>
      <c r="OHZ5" s="21"/>
      <c r="OIA5" s="21"/>
      <c r="OIB5" s="21"/>
      <c r="OIC5" s="21"/>
      <c r="OID5" s="21"/>
      <c r="OIE5" s="21"/>
      <c r="OIF5" s="21"/>
      <c r="OIG5" s="21"/>
      <c r="OIH5" s="21"/>
      <c r="OII5" s="21"/>
      <c r="OIJ5" s="21"/>
      <c r="OIK5" s="21"/>
      <c r="OIL5" s="21"/>
      <c r="OIM5" s="21"/>
      <c r="OIN5" s="21"/>
      <c r="OIO5" s="21"/>
      <c r="OIP5" s="21"/>
      <c r="OIQ5" s="21"/>
      <c r="OIR5" s="21"/>
      <c r="OIS5" s="21"/>
      <c r="OIT5" s="21"/>
      <c r="OIU5" s="21"/>
      <c r="OIV5" s="21"/>
      <c r="OIW5" s="21"/>
      <c r="OIX5" s="21"/>
      <c r="OIY5" s="21"/>
      <c r="OIZ5" s="21"/>
      <c r="OJA5" s="21"/>
      <c r="OJB5" s="21"/>
      <c r="OJC5" s="21"/>
      <c r="OJD5" s="21"/>
      <c r="OJE5" s="21"/>
      <c r="OJF5" s="21"/>
      <c r="OJG5" s="21"/>
      <c r="OJH5" s="21"/>
      <c r="OJI5" s="21"/>
      <c r="OJJ5" s="21"/>
      <c r="OJK5" s="21"/>
      <c r="OJL5" s="21"/>
      <c r="OJM5" s="21"/>
      <c r="OJN5" s="21"/>
      <c r="OJO5" s="21"/>
      <c r="OJP5" s="21"/>
      <c r="OJQ5" s="21"/>
      <c r="OJR5" s="21"/>
      <c r="OJS5" s="21"/>
      <c r="OJT5" s="21"/>
      <c r="OJU5" s="21"/>
      <c r="OJV5" s="21"/>
      <c r="OJW5" s="21"/>
      <c r="OJX5" s="21"/>
      <c r="OJY5" s="21"/>
      <c r="OJZ5" s="21"/>
      <c r="OKA5" s="21"/>
      <c r="OKB5" s="21"/>
      <c r="OKC5" s="21"/>
      <c r="OKD5" s="21"/>
      <c r="OKE5" s="21"/>
      <c r="OKF5" s="21"/>
      <c r="OKG5" s="21"/>
      <c r="OKH5" s="21"/>
      <c r="OKI5" s="21"/>
      <c r="OKJ5" s="21"/>
      <c r="OKK5" s="21"/>
      <c r="OKL5" s="21"/>
      <c r="OKM5" s="21"/>
      <c r="OKN5" s="21"/>
      <c r="OKO5" s="21"/>
      <c r="OKP5" s="21"/>
      <c r="OKQ5" s="21"/>
      <c r="OKR5" s="21"/>
      <c r="OKS5" s="21"/>
      <c r="OKT5" s="21"/>
      <c r="OKU5" s="21"/>
      <c r="OKV5" s="21"/>
      <c r="OKW5" s="21"/>
      <c r="OKX5" s="21"/>
      <c r="OKY5" s="21"/>
      <c r="OKZ5" s="21"/>
      <c r="OLA5" s="21"/>
      <c r="OLB5" s="21"/>
      <c r="OLC5" s="21"/>
      <c r="OLD5" s="21"/>
      <c r="OLE5" s="21"/>
      <c r="OLF5" s="21"/>
      <c r="OLG5" s="21"/>
      <c r="OLH5" s="21"/>
      <c r="OLI5" s="21"/>
      <c r="OLJ5" s="21"/>
      <c r="OLK5" s="21"/>
      <c r="OLL5" s="21"/>
      <c r="OLM5" s="21"/>
      <c r="OLN5" s="21"/>
      <c r="OLO5" s="21"/>
      <c r="OLP5" s="21"/>
      <c r="OLQ5" s="21"/>
      <c r="OLR5" s="21"/>
      <c r="OLS5" s="21"/>
      <c r="OLT5" s="21"/>
      <c r="OLU5" s="21"/>
      <c r="OLV5" s="21"/>
      <c r="OLW5" s="21"/>
      <c r="OLX5" s="21"/>
      <c r="OLY5" s="21"/>
      <c r="OLZ5" s="21"/>
      <c r="OMA5" s="21"/>
      <c r="OMB5" s="21"/>
      <c r="OMC5" s="21"/>
      <c r="OMD5" s="21"/>
      <c r="OME5" s="21"/>
      <c r="OMF5" s="21"/>
      <c r="OMG5" s="21"/>
      <c r="OMH5" s="21"/>
      <c r="OMI5" s="21"/>
      <c r="OMJ5" s="21"/>
      <c r="OMK5" s="21"/>
      <c r="OML5" s="21"/>
      <c r="OMM5" s="21"/>
      <c r="OMN5" s="21"/>
      <c r="OMO5" s="21"/>
      <c r="OMP5" s="21"/>
      <c r="OMQ5" s="21"/>
      <c r="OMR5" s="21"/>
      <c r="OMS5" s="21"/>
      <c r="OMT5" s="21"/>
      <c r="OMU5" s="21"/>
      <c r="OMV5" s="21"/>
      <c r="OMW5" s="21"/>
      <c r="OMX5" s="21"/>
      <c r="OMY5" s="21"/>
      <c r="OMZ5" s="21"/>
      <c r="ONA5" s="21"/>
      <c r="ONB5" s="21"/>
      <c r="ONC5" s="21"/>
      <c r="OND5" s="21"/>
      <c r="ONE5" s="21"/>
      <c r="ONF5" s="21"/>
      <c r="ONG5" s="21"/>
      <c r="ONH5" s="21"/>
      <c r="ONI5" s="21"/>
      <c r="ONJ5" s="21"/>
      <c r="ONK5" s="21"/>
      <c r="ONL5" s="21"/>
      <c r="ONM5" s="21"/>
      <c r="ONN5" s="21"/>
      <c r="ONO5" s="21"/>
      <c r="ONP5" s="21"/>
      <c r="ONQ5" s="21"/>
      <c r="ONR5" s="21"/>
      <c r="ONS5" s="21"/>
      <c r="ONT5" s="21"/>
      <c r="ONU5" s="21"/>
      <c r="ONV5" s="21"/>
      <c r="ONW5" s="21"/>
      <c r="ONX5" s="21"/>
      <c r="ONY5" s="21"/>
      <c r="ONZ5" s="21"/>
      <c r="OOA5" s="21"/>
      <c r="OOB5" s="21"/>
      <c r="OOC5" s="21"/>
      <c r="OOD5" s="21"/>
      <c r="OOE5" s="21"/>
      <c r="OOF5" s="21"/>
      <c r="OOG5" s="21"/>
      <c r="OOH5" s="21"/>
      <c r="OOI5" s="21"/>
      <c r="OOJ5" s="21"/>
      <c r="OOK5" s="21"/>
      <c r="OOL5" s="21"/>
      <c r="OOM5" s="21"/>
      <c r="OON5" s="21"/>
      <c r="OOO5" s="21"/>
      <c r="OOP5" s="21"/>
      <c r="OOQ5" s="21"/>
      <c r="OOR5" s="21"/>
      <c r="OOS5" s="21"/>
      <c r="OOT5" s="21"/>
      <c r="OOU5" s="21"/>
      <c r="OOV5" s="21"/>
      <c r="OOW5" s="21"/>
      <c r="OOX5" s="21"/>
      <c r="OOY5" s="21"/>
      <c r="OOZ5" s="21"/>
      <c r="OPA5" s="21"/>
      <c r="OPB5" s="21"/>
      <c r="OPC5" s="21"/>
      <c r="OPD5" s="21"/>
      <c r="OPE5" s="21"/>
      <c r="OPF5" s="21"/>
      <c r="OPG5" s="21"/>
      <c r="OPH5" s="21"/>
      <c r="OPI5" s="21"/>
      <c r="OPJ5" s="21"/>
      <c r="OPK5" s="21"/>
      <c r="OPL5" s="21"/>
      <c r="OPM5" s="21"/>
      <c r="OPN5" s="21"/>
      <c r="OPO5" s="21"/>
      <c r="OPP5" s="21"/>
      <c r="OPQ5" s="21"/>
      <c r="OPR5" s="21"/>
      <c r="OPS5" s="21"/>
      <c r="OPT5" s="21"/>
      <c r="OPU5" s="21"/>
      <c r="OPV5" s="21"/>
      <c r="OPW5" s="21"/>
      <c r="OPX5" s="21"/>
      <c r="OPY5" s="21"/>
      <c r="OPZ5" s="21"/>
      <c r="OQA5" s="21"/>
      <c r="OQB5" s="21"/>
      <c r="OQC5" s="21"/>
      <c r="OQD5" s="21"/>
      <c r="OQE5" s="21"/>
      <c r="OQF5" s="21"/>
      <c r="OQG5" s="21"/>
      <c r="OQH5" s="21"/>
      <c r="OQI5" s="21"/>
      <c r="OQJ5" s="21"/>
      <c r="OQK5" s="21"/>
      <c r="OQL5" s="21"/>
      <c r="OQM5" s="21"/>
      <c r="OQN5" s="21"/>
      <c r="OQO5" s="21"/>
      <c r="OQP5" s="21"/>
      <c r="OQQ5" s="21"/>
      <c r="OQR5" s="21"/>
      <c r="OQS5" s="21"/>
      <c r="OQT5" s="21"/>
      <c r="OQU5" s="21"/>
      <c r="OQV5" s="21"/>
      <c r="OQW5" s="21"/>
      <c r="OQX5" s="21"/>
      <c r="OQY5" s="21"/>
      <c r="OQZ5" s="21"/>
      <c r="ORA5" s="21"/>
      <c r="ORB5" s="21"/>
      <c r="ORC5" s="21"/>
      <c r="ORD5" s="21"/>
      <c r="ORE5" s="21"/>
      <c r="ORF5" s="21"/>
      <c r="ORG5" s="21"/>
      <c r="ORH5" s="21"/>
      <c r="ORI5" s="21"/>
      <c r="ORJ5" s="21"/>
      <c r="ORK5" s="21"/>
      <c r="ORL5" s="21"/>
      <c r="ORM5" s="21"/>
      <c r="ORN5" s="21"/>
      <c r="ORO5" s="21"/>
      <c r="ORP5" s="21"/>
      <c r="ORQ5" s="21"/>
      <c r="ORR5" s="21"/>
      <c r="ORS5" s="21"/>
      <c r="ORT5" s="21"/>
      <c r="ORU5" s="21"/>
      <c r="ORV5" s="21"/>
      <c r="ORW5" s="21"/>
      <c r="ORX5" s="21"/>
      <c r="ORY5" s="21"/>
      <c r="ORZ5" s="21"/>
      <c r="OSA5" s="21"/>
      <c r="OSB5" s="21"/>
      <c r="OSC5" s="21"/>
      <c r="OSD5" s="21"/>
      <c r="OSE5" s="21"/>
      <c r="OSF5" s="21"/>
      <c r="OSG5" s="21"/>
      <c r="OSH5" s="21"/>
      <c r="OSI5" s="21"/>
      <c r="OSJ5" s="21"/>
      <c r="OSK5" s="21"/>
      <c r="OSL5" s="21"/>
      <c r="OSM5" s="21"/>
      <c r="OSN5" s="21"/>
      <c r="OSO5" s="21"/>
      <c r="OSP5" s="21"/>
      <c r="OSQ5" s="21"/>
      <c r="OSR5" s="21"/>
      <c r="OSS5" s="21"/>
      <c r="OST5" s="21"/>
      <c r="OSU5" s="21"/>
      <c r="OSV5" s="21"/>
      <c r="OSW5" s="21"/>
      <c r="OSX5" s="21"/>
      <c r="OSY5" s="21"/>
      <c r="OSZ5" s="21"/>
      <c r="OTA5" s="21"/>
      <c r="OTB5" s="21"/>
      <c r="OTC5" s="21"/>
      <c r="OTD5" s="21"/>
      <c r="OTE5" s="21"/>
      <c r="OTF5" s="21"/>
      <c r="OTG5" s="21"/>
      <c r="OTH5" s="21"/>
      <c r="OTI5" s="21"/>
      <c r="OTJ5" s="21"/>
      <c r="OTK5" s="21"/>
      <c r="OTL5" s="21"/>
      <c r="OTM5" s="21"/>
      <c r="OTN5" s="21"/>
      <c r="OTO5" s="21"/>
      <c r="OTP5" s="21"/>
      <c r="OTQ5" s="21"/>
      <c r="OTR5" s="21"/>
      <c r="OTS5" s="21"/>
      <c r="OTT5" s="21"/>
      <c r="OTU5" s="21"/>
      <c r="OTV5" s="21"/>
      <c r="OTW5" s="21"/>
      <c r="OTX5" s="21"/>
      <c r="OTY5" s="21"/>
      <c r="OTZ5" s="21"/>
      <c r="OUA5" s="21"/>
      <c r="OUB5" s="21"/>
      <c r="OUC5" s="21"/>
      <c r="OUD5" s="21"/>
      <c r="OUE5" s="21"/>
      <c r="OUF5" s="21"/>
      <c r="OUG5" s="21"/>
      <c r="OUH5" s="21"/>
      <c r="OUI5" s="21"/>
      <c r="OUJ5" s="21"/>
      <c r="OUK5" s="21"/>
      <c r="OUL5" s="21"/>
      <c r="OUM5" s="21"/>
      <c r="OUN5" s="21"/>
      <c r="OUO5" s="21"/>
      <c r="OUP5" s="21"/>
      <c r="OUQ5" s="21"/>
      <c r="OUR5" s="21"/>
      <c r="OUS5" s="21"/>
      <c r="OUT5" s="21"/>
      <c r="OUU5" s="21"/>
      <c r="OUV5" s="21"/>
      <c r="OUW5" s="21"/>
      <c r="OUX5" s="21"/>
      <c r="OUY5" s="21"/>
      <c r="OUZ5" s="21"/>
      <c r="OVA5" s="21"/>
      <c r="OVB5" s="21"/>
      <c r="OVC5" s="21"/>
      <c r="OVD5" s="21"/>
      <c r="OVE5" s="21"/>
      <c r="OVF5" s="21"/>
      <c r="OVG5" s="21"/>
      <c r="OVH5" s="21"/>
      <c r="OVI5" s="21"/>
      <c r="OVJ5" s="21"/>
      <c r="OVK5" s="21"/>
      <c r="OVL5" s="21"/>
      <c r="OVM5" s="21"/>
      <c r="OVN5" s="21"/>
      <c r="OVO5" s="21"/>
      <c r="OVP5" s="21"/>
      <c r="OVQ5" s="21"/>
      <c r="OVR5" s="21"/>
      <c r="OVS5" s="21"/>
      <c r="OVT5" s="21"/>
      <c r="OVU5" s="21"/>
      <c r="OVV5" s="21"/>
      <c r="OVW5" s="21"/>
      <c r="OVX5" s="21"/>
      <c r="OVY5" s="21"/>
      <c r="OVZ5" s="21"/>
      <c r="OWA5" s="21"/>
      <c r="OWB5" s="21"/>
      <c r="OWC5" s="21"/>
      <c r="OWD5" s="21"/>
      <c r="OWE5" s="21"/>
      <c r="OWF5" s="21"/>
      <c r="OWG5" s="21"/>
      <c r="OWH5" s="21"/>
      <c r="OWI5" s="21"/>
      <c r="OWJ5" s="21"/>
      <c r="OWK5" s="21"/>
      <c r="OWL5" s="21"/>
      <c r="OWM5" s="21"/>
      <c r="OWN5" s="21"/>
      <c r="OWO5" s="21"/>
      <c r="OWP5" s="21"/>
      <c r="OWQ5" s="21"/>
      <c r="OWR5" s="21"/>
      <c r="OWS5" s="21"/>
      <c r="OWT5" s="21"/>
      <c r="OWU5" s="21"/>
      <c r="OWV5" s="21"/>
      <c r="OWW5" s="21"/>
      <c r="OWX5" s="21"/>
      <c r="OWY5" s="21"/>
      <c r="OWZ5" s="21"/>
      <c r="OXA5" s="21"/>
      <c r="OXB5" s="21"/>
      <c r="OXC5" s="21"/>
      <c r="OXD5" s="21"/>
      <c r="OXE5" s="21"/>
      <c r="OXF5" s="21"/>
      <c r="OXG5" s="21"/>
      <c r="OXH5" s="21"/>
      <c r="OXI5" s="21"/>
      <c r="OXJ5" s="21"/>
      <c r="OXK5" s="21"/>
      <c r="OXL5" s="21"/>
      <c r="OXM5" s="21"/>
      <c r="OXN5" s="21"/>
      <c r="OXO5" s="21"/>
      <c r="OXP5" s="21"/>
      <c r="OXQ5" s="21"/>
      <c r="OXR5" s="21"/>
      <c r="OXS5" s="21"/>
      <c r="OXT5" s="21"/>
      <c r="OXU5" s="21"/>
      <c r="OXV5" s="21"/>
      <c r="OXW5" s="21"/>
      <c r="OXX5" s="21"/>
      <c r="OXY5" s="21"/>
      <c r="OXZ5" s="21"/>
      <c r="OYA5" s="21"/>
      <c r="OYB5" s="21"/>
      <c r="OYC5" s="21"/>
      <c r="OYD5" s="21"/>
      <c r="OYE5" s="21"/>
      <c r="OYF5" s="21"/>
      <c r="OYG5" s="21"/>
      <c r="OYH5" s="21"/>
      <c r="OYI5" s="21"/>
      <c r="OYJ5" s="21"/>
      <c r="OYK5" s="21"/>
      <c r="OYL5" s="21"/>
      <c r="OYM5" s="21"/>
      <c r="OYN5" s="21"/>
      <c r="OYO5" s="21"/>
      <c r="OYP5" s="21"/>
      <c r="OYQ5" s="21"/>
      <c r="OYR5" s="21"/>
      <c r="OYS5" s="21"/>
      <c r="OYT5" s="21"/>
      <c r="OYU5" s="21"/>
      <c r="OYV5" s="21"/>
      <c r="OYW5" s="21"/>
      <c r="OYX5" s="21"/>
      <c r="OYY5" s="21"/>
      <c r="OYZ5" s="21"/>
      <c r="OZA5" s="21"/>
      <c r="OZB5" s="21"/>
      <c r="OZC5" s="21"/>
      <c r="OZD5" s="21"/>
      <c r="OZE5" s="21"/>
      <c r="OZF5" s="21"/>
      <c r="OZG5" s="21"/>
      <c r="OZH5" s="21"/>
      <c r="OZI5" s="21"/>
      <c r="OZJ5" s="21"/>
      <c r="OZK5" s="21"/>
      <c r="OZL5" s="21"/>
      <c r="OZM5" s="21"/>
      <c r="OZN5" s="21"/>
      <c r="OZO5" s="21"/>
      <c r="OZP5" s="21"/>
      <c r="OZQ5" s="21"/>
      <c r="OZR5" s="21"/>
      <c r="OZS5" s="21"/>
      <c r="OZT5" s="21"/>
      <c r="OZU5" s="21"/>
      <c r="OZV5" s="21"/>
      <c r="OZW5" s="21"/>
      <c r="OZX5" s="21"/>
      <c r="OZY5" s="21"/>
      <c r="OZZ5" s="21"/>
      <c r="PAA5" s="21"/>
      <c r="PAB5" s="21"/>
      <c r="PAC5" s="21"/>
      <c r="PAD5" s="21"/>
      <c r="PAE5" s="21"/>
      <c r="PAF5" s="21"/>
      <c r="PAG5" s="21"/>
      <c r="PAH5" s="21"/>
      <c r="PAI5" s="21"/>
      <c r="PAJ5" s="21"/>
      <c r="PAK5" s="21"/>
      <c r="PAL5" s="21"/>
      <c r="PAM5" s="21"/>
      <c r="PAN5" s="21"/>
      <c r="PAO5" s="21"/>
      <c r="PAP5" s="21"/>
      <c r="PAQ5" s="21"/>
      <c r="PAR5" s="21"/>
      <c r="PAS5" s="21"/>
      <c r="PAT5" s="21"/>
      <c r="PAU5" s="21"/>
      <c r="PAV5" s="21"/>
      <c r="PAW5" s="21"/>
      <c r="PAX5" s="21"/>
      <c r="PAY5" s="21"/>
      <c r="PAZ5" s="21"/>
      <c r="PBA5" s="21"/>
      <c r="PBB5" s="21"/>
      <c r="PBC5" s="21"/>
      <c r="PBD5" s="21"/>
      <c r="PBE5" s="21"/>
      <c r="PBF5" s="21"/>
      <c r="PBG5" s="21"/>
      <c r="PBH5" s="21"/>
      <c r="PBI5" s="21"/>
      <c r="PBJ5" s="21"/>
      <c r="PBK5" s="21"/>
      <c r="PBL5" s="21"/>
      <c r="PBM5" s="21"/>
      <c r="PBN5" s="21"/>
      <c r="PBO5" s="21"/>
      <c r="PBP5" s="21"/>
      <c r="PBQ5" s="21"/>
      <c r="PBR5" s="21"/>
      <c r="PBS5" s="21"/>
      <c r="PBT5" s="21"/>
      <c r="PBU5" s="21"/>
      <c r="PBV5" s="21"/>
      <c r="PBW5" s="21"/>
      <c r="PBX5" s="21"/>
      <c r="PBY5" s="21"/>
      <c r="PBZ5" s="21"/>
      <c r="PCA5" s="21"/>
      <c r="PCB5" s="21"/>
      <c r="PCC5" s="21"/>
      <c r="PCD5" s="21"/>
      <c r="PCE5" s="21"/>
      <c r="PCF5" s="21"/>
      <c r="PCG5" s="21"/>
      <c r="PCH5" s="21"/>
      <c r="PCI5" s="21"/>
      <c r="PCJ5" s="21"/>
      <c r="PCK5" s="21"/>
      <c r="PCL5" s="21"/>
      <c r="PCM5" s="21"/>
      <c r="PCN5" s="21"/>
      <c r="PCO5" s="21"/>
      <c r="PCP5" s="21"/>
      <c r="PCQ5" s="21"/>
      <c r="PCR5" s="21"/>
      <c r="PCS5" s="21"/>
      <c r="PCT5" s="21"/>
      <c r="PCU5" s="21"/>
      <c r="PCV5" s="21"/>
      <c r="PCW5" s="21"/>
      <c r="PCX5" s="21"/>
      <c r="PCY5" s="21"/>
      <c r="PCZ5" s="21"/>
      <c r="PDA5" s="21"/>
      <c r="PDB5" s="21"/>
      <c r="PDC5" s="21"/>
      <c r="PDD5" s="21"/>
      <c r="PDE5" s="21"/>
      <c r="PDF5" s="21"/>
      <c r="PDG5" s="21"/>
      <c r="PDH5" s="21"/>
      <c r="PDI5" s="21"/>
      <c r="PDJ5" s="21"/>
      <c r="PDK5" s="21"/>
      <c r="PDL5" s="21"/>
      <c r="PDM5" s="21"/>
      <c r="PDN5" s="21"/>
      <c r="PDO5" s="21"/>
      <c r="PDP5" s="21"/>
      <c r="PDQ5" s="21"/>
      <c r="PDR5" s="21"/>
      <c r="PDS5" s="21"/>
      <c r="PDT5" s="21"/>
      <c r="PDU5" s="21"/>
      <c r="PDV5" s="21"/>
      <c r="PDW5" s="21"/>
      <c r="PDX5" s="21"/>
      <c r="PDY5" s="21"/>
      <c r="PDZ5" s="21"/>
      <c r="PEA5" s="21"/>
      <c r="PEB5" s="21"/>
      <c r="PEC5" s="21"/>
      <c r="PED5" s="21"/>
      <c r="PEE5" s="21"/>
      <c r="PEF5" s="21"/>
      <c r="PEG5" s="21"/>
      <c r="PEH5" s="21"/>
      <c r="PEI5" s="21"/>
      <c r="PEJ5" s="21"/>
      <c r="PEK5" s="21"/>
      <c r="PEL5" s="21"/>
      <c r="PEM5" s="21"/>
      <c r="PEN5" s="21"/>
      <c r="PEO5" s="21"/>
      <c r="PEP5" s="21"/>
      <c r="PEQ5" s="21"/>
      <c r="PER5" s="21"/>
      <c r="PES5" s="21"/>
      <c r="PET5" s="21"/>
      <c r="PEU5" s="21"/>
      <c r="PEV5" s="21"/>
      <c r="PEW5" s="21"/>
      <c r="PEX5" s="21"/>
      <c r="PEY5" s="21"/>
      <c r="PEZ5" s="21"/>
      <c r="PFA5" s="21"/>
      <c r="PFB5" s="21"/>
      <c r="PFC5" s="21"/>
      <c r="PFD5" s="21"/>
      <c r="PFE5" s="21"/>
      <c r="PFF5" s="21"/>
      <c r="PFG5" s="21"/>
      <c r="PFH5" s="21"/>
      <c r="PFI5" s="21"/>
      <c r="PFJ5" s="21"/>
      <c r="PFK5" s="21"/>
      <c r="PFL5" s="21"/>
      <c r="PFM5" s="21"/>
      <c r="PFN5" s="21"/>
      <c r="PFO5" s="21"/>
      <c r="PFP5" s="21"/>
      <c r="PFQ5" s="21"/>
      <c r="PFR5" s="21"/>
      <c r="PFS5" s="21"/>
      <c r="PFT5" s="21"/>
      <c r="PFU5" s="21"/>
      <c r="PFV5" s="21"/>
      <c r="PFW5" s="21"/>
      <c r="PFX5" s="21"/>
      <c r="PFY5" s="21"/>
      <c r="PFZ5" s="21"/>
      <c r="PGA5" s="21"/>
      <c r="PGB5" s="21"/>
      <c r="PGC5" s="21"/>
      <c r="PGD5" s="21"/>
      <c r="PGE5" s="21"/>
      <c r="PGF5" s="21"/>
      <c r="PGG5" s="21"/>
      <c r="PGH5" s="21"/>
      <c r="PGI5" s="21"/>
      <c r="PGJ5" s="21"/>
      <c r="PGK5" s="21"/>
      <c r="PGL5" s="21"/>
      <c r="PGM5" s="21"/>
      <c r="PGN5" s="21"/>
      <c r="PGO5" s="21"/>
      <c r="PGP5" s="21"/>
      <c r="PGQ5" s="21"/>
      <c r="PGR5" s="21"/>
      <c r="PGS5" s="21"/>
      <c r="PGT5" s="21"/>
      <c r="PGU5" s="21"/>
      <c r="PGV5" s="21"/>
      <c r="PGW5" s="21"/>
      <c r="PGX5" s="21"/>
      <c r="PGY5" s="21"/>
      <c r="PGZ5" s="21"/>
      <c r="PHA5" s="21"/>
      <c r="PHB5" s="21"/>
      <c r="PHC5" s="21"/>
      <c r="PHD5" s="21"/>
      <c r="PHE5" s="21"/>
      <c r="PHF5" s="21"/>
      <c r="PHG5" s="21"/>
      <c r="PHH5" s="21"/>
      <c r="PHI5" s="21"/>
      <c r="PHJ5" s="21"/>
      <c r="PHK5" s="21"/>
      <c r="PHL5" s="21"/>
      <c r="PHM5" s="21"/>
      <c r="PHN5" s="21"/>
      <c r="PHO5" s="21"/>
      <c r="PHP5" s="21"/>
      <c r="PHQ5" s="21"/>
      <c r="PHR5" s="21"/>
      <c r="PHS5" s="21"/>
      <c r="PHT5" s="21"/>
      <c r="PHU5" s="21"/>
      <c r="PHV5" s="21"/>
      <c r="PHW5" s="21"/>
      <c r="PHX5" s="21"/>
      <c r="PHY5" s="21"/>
      <c r="PHZ5" s="21"/>
      <c r="PIA5" s="21"/>
      <c r="PIB5" s="21"/>
      <c r="PIC5" s="21"/>
      <c r="PID5" s="21"/>
      <c r="PIE5" s="21"/>
      <c r="PIF5" s="21"/>
      <c r="PIG5" s="21"/>
      <c r="PIH5" s="21"/>
      <c r="PII5" s="21"/>
      <c r="PIJ5" s="21"/>
      <c r="PIK5" s="21"/>
      <c r="PIL5" s="21"/>
      <c r="PIM5" s="21"/>
      <c r="PIN5" s="21"/>
      <c r="PIO5" s="21"/>
      <c r="PIP5" s="21"/>
      <c r="PIQ5" s="21"/>
      <c r="PIR5" s="21"/>
      <c r="PIS5" s="21"/>
      <c r="PIT5" s="21"/>
      <c r="PIU5" s="21"/>
      <c r="PIV5" s="21"/>
      <c r="PIW5" s="21"/>
      <c r="PIX5" s="21"/>
      <c r="PIY5" s="21"/>
      <c r="PIZ5" s="21"/>
      <c r="PJA5" s="21"/>
      <c r="PJB5" s="21"/>
      <c r="PJC5" s="21"/>
      <c r="PJD5" s="21"/>
      <c r="PJE5" s="21"/>
      <c r="PJF5" s="21"/>
      <c r="PJG5" s="21"/>
      <c r="PJH5" s="21"/>
      <c r="PJI5" s="21"/>
      <c r="PJJ5" s="21"/>
      <c r="PJK5" s="21"/>
      <c r="PJL5" s="21"/>
      <c r="PJM5" s="21"/>
      <c r="PJN5" s="21"/>
      <c r="PJO5" s="21"/>
      <c r="PJP5" s="21"/>
      <c r="PJQ5" s="21"/>
      <c r="PJR5" s="21"/>
      <c r="PJS5" s="21"/>
      <c r="PJT5" s="21"/>
      <c r="PJU5" s="21"/>
      <c r="PJV5" s="21"/>
      <c r="PJW5" s="21"/>
      <c r="PJX5" s="21"/>
      <c r="PJY5" s="21"/>
      <c r="PJZ5" s="21"/>
      <c r="PKA5" s="21"/>
      <c r="PKB5" s="21"/>
      <c r="PKC5" s="21"/>
      <c r="PKD5" s="21"/>
      <c r="PKE5" s="21"/>
      <c r="PKF5" s="21"/>
      <c r="PKG5" s="21"/>
      <c r="PKH5" s="21"/>
      <c r="PKI5" s="21"/>
      <c r="PKJ5" s="21"/>
      <c r="PKK5" s="21"/>
      <c r="PKL5" s="21"/>
      <c r="PKM5" s="21"/>
      <c r="PKN5" s="21"/>
      <c r="PKO5" s="21"/>
      <c r="PKP5" s="21"/>
      <c r="PKQ5" s="21"/>
      <c r="PKR5" s="21"/>
      <c r="PKS5" s="21"/>
      <c r="PKT5" s="21"/>
      <c r="PKU5" s="21"/>
      <c r="PKV5" s="21"/>
      <c r="PKW5" s="21"/>
      <c r="PKX5" s="21"/>
      <c r="PKY5" s="21"/>
      <c r="PKZ5" s="21"/>
      <c r="PLA5" s="21"/>
      <c r="PLB5" s="21"/>
      <c r="PLC5" s="21"/>
      <c r="PLD5" s="21"/>
      <c r="PLE5" s="21"/>
      <c r="PLF5" s="21"/>
      <c r="PLG5" s="21"/>
      <c r="PLH5" s="21"/>
      <c r="PLI5" s="21"/>
      <c r="PLJ5" s="21"/>
      <c r="PLK5" s="21"/>
      <c r="PLL5" s="21"/>
      <c r="PLM5" s="21"/>
      <c r="PLN5" s="21"/>
      <c r="PLO5" s="21"/>
      <c r="PLP5" s="21"/>
      <c r="PLQ5" s="21"/>
      <c r="PLR5" s="21"/>
      <c r="PLS5" s="21"/>
      <c r="PLT5" s="21"/>
      <c r="PLU5" s="21"/>
      <c r="PLV5" s="21"/>
      <c r="PLW5" s="21"/>
      <c r="PLX5" s="21"/>
      <c r="PLY5" s="21"/>
      <c r="PLZ5" s="21"/>
      <c r="PMA5" s="21"/>
      <c r="PMB5" s="21"/>
      <c r="PMC5" s="21"/>
      <c r="PMD5" s="21"/>
      <c r="PME5" s="21"/>
      <c r="PMF5" s="21"/>
      <c r="PMG5" s="21"/>
      <c r="PMH5" s="21"/>
      <c r="PMI5" s="21"/>
      <c r="PMJ5" s="21"/>
      <c r="PMK5" s="21"/>
      <c r="PML5" s="21"/>
      <c r="PMM5" s="21"/>
      <c r="PMN5" s="21"/>
      <c r="PMO5" s="21"/>
      <c r="PMP5" s="21"/>
      <c r="PMQ5" s="21"/>
      <c r="PMR5" s="21"/>
      <c r="PMS5" s="21"/>
      <c r="PMT5" s="21"/>
      <c r="PMU5" s="21"/>
      <c r="PMV5" s="21"/>
      <c r="PMW5" s="21"/>
      <c r="PMX5" s="21"/>
      <c r="PMY5" s="21"/>
      <c r="PMZ5" s="21"/>
      <c r="PNA5" s="21"/>
      <c r="PNB5" s="21"/>
      <c r="PNC5" s="21"/>
      <c r="PND5" s="21"/>
      <c r="PNE5" s="21"/>
      <c r="PNF5" s="21"/>
      <c r="PNG5" s="21"/>
      <c r="PNH5" s="21"/>
      <c r="PNI5" s="21"/>
      <c r="PNJ5" s="21"/>
      <c r="PNK5" s="21"/>
      <c r="PNL5" s="21"/>
      <c r="PNM5" s="21"/>
      <c r="PNN5" s="21"/>
      <c r="PNO5" s="21"/>
      <c r="PNP5" s="21"/>
      <c r="PNQ5" s="21"/>
      <c r="PNR5" s="21"/>
      <c r="PNS5" s="21"/>
      <c r="PNT5" s="21"/>
      <c r="PNU5" s="21"/>
      <c r="PNV5" s="21"/>
      <c r="PNW5" s="21"/>
      <c r="PNX5" s="21"/>
      <c r="PNY5" s="21"/>
      <c r="PNZ5" s="21"/>
      <c r="POA5" s="21"/>
      <c r="POB5" s="21"/>
      <c r="POC5" s="21"/>
      <c r="POD5" s="21"/>
      <c r="POE5" s="21"/>
      <c r="POF5" s="21"/>
      <c r="POG5" s="21"/>
      <c r="POH5" s="21"/>
      <c r="POI5" s="21"/>
      <c r="POJ5" s="21"/>
      <c r="POK5" s="21"/>
      <c r="POL5" s="21"/>
      <c r="POM5" s="21"/>
      <c r="PON5" s="21"/>
      <c r="POO5" s="21"/>
      <c r="POP5" s="21"/>
      <c r="POQ5" s="21"/>
      <c r="POR5" s="21"/>
      <c r="POS5" s="21"/>
      <c r="POT5" s="21"/>
      <c r="POU5" s="21"/>
      <c r="POV5" s="21"/>
      <c r="POW5" s="21"/>
      <c r="POX5" s="21"/>
      <c r="POY5" s="21"/>
      <c r="POZ5" s="21"/>
      <c r="PPA5" s="21"/>
      <c r="PPB5" s="21"/>
      <c r="PPC5" s="21"/>
      <c r="PPD5" s="21"/>
      <c r="PPE5" s="21"/>
      <c r="PPF5" s="21"/>
      <c r="PPG5" s="21"/>
      <c r="PPH5" s="21"/>
      <c r="PPI5" s="21"/>
      <c r="PPJ5" s="21"/>
      <c r="PPK5" s="21"/>
      <c r="PPL5" s="21"/>
      <c r="PPM5" s="21"/>
      <c r="PPN5" s="21"/>
      <c r="PPO5" s="21"/>
      <c r="PPP5" s="21"/>
      <c r="PPQ5" s="21"/>
      <c r="PPR5" s="21"/>
      <c r="PPS5" s="21"/>
      <c r="PPT5" s="21"/>
      <c r="PPU5" s="21"/>
      <c r="PPV5" s="21"/>
      <c r="PPW5" s="21"/>
      <c r="PPX5" s="21"/>
      <c r="PPY5" s="21"/>
      <c r="PPZ5" s="21"/>
      <c r="PQA5" s="21"/>
      <c r="PQB5" s="21"/>
      <c r="PQC5" s="21"/>
      <c r="PQD5" s="21"/>
      <c r="PQE5" s="21"/>
      <c r="PQF5" s="21"/>
      <c r="PQG5" s="21"/>
      <c r="PQH5" s="21"/>
      <c r="PQI5" s="21"/>
      <c r="PQJ5" s="21"/>
      <c r="PQK5" s="21"/>
      <c r="PQL5" s="21"/>
      <c r="PQM5" s="21"/>
      <c r="PQN5" s="21"/>
      <c r="PQO5" s="21"/>
      <c r="PQP5" s="21"/>
      <c r="PQQ5" s="21"/>
      <c r="PQR5" s="21"/>
      <c r="PQS5" s="21"/>
      <c r="PQT5" s="21"/>
      <c r="PQU5" s="21"/>
      <c r="PQV5" s="21"/>
      <c r="PQW5" s="21"/>
      <c r="PQX5" s="21"/>
      <c r="PQY5" s="21"/>
      <c r="PQZ5" s="21"/>
      <c r="PRA5" s="21"/>
      <c r="PRB5" s="21"/>
      <c r="PRC5" s="21"/>
      <c r="PRD5" s="21"/>
      <c r="PRE5" s="21"/>
      <c r="PRF5" s="21"/>
      <c r="PRG5" s="21"/>
      <c r="PRH5" s="21"/>
      <c r="PRI5" s="21"/>
      <c r="PRJ5" s="21"/>
      <c r="PRK5" s="21"/>
      <c r="PRL5" s="21"/>
      <c r="PRM5" s="21"/>
      <c r="PRN5" s="21"/>
      <c r="PRO5" s="21"/>
      <c r="PRP5" s="21"/>
      <c r="PRQ5" s="21"/>
      <c r="PRR5" s="21"/>
      <c r="PRS5" s="21"/>
      <c r="PRT5" s="21"/>
      <c r="PRU5" s="21"/>
      <c r="PRV5" s="21"/>
      <c r="PRW5" s="21"/>
      <c r="PRX5" s="21"/>
      <c r="PRY5" s="21"/>
      <c r="PRZ5" s="21"/>
      <c r="PSA5" s="21"/>
      <c r="PSB5" s="21"/>
      <c r="PSC5" s="21"/>
      <c r="PSD5" s="21"/>
      <c r="PSE5" s="21"/>
      <c r="PSF5" s="21"/>
      <c r="PSG5" s="21"/>
      <c r="PSH5" s="21"/>
      <c r="PSI5" s="21"/>
      <c r="PSJ5" s="21"/>
      <c r="PSK5" s="21"/>
      <c r="PSL5" s="21"/>
      <c r="PSM5" s="21"/>
      <c r="PSN5" s="21"/>
      <c r="PSO5" s="21"/>
      <c r="PSP5" s="21"/>
      <c r="PSQ5" s="21"/>
      <c r="PSR5" s="21"/>
      <c r="PSS5" s="21"/>
      <c r="PST5" s="21"/>
      <c r="PSU5" s="21"/>
      <c r="PSV5" s="21"/>
      <c r="PSW5" s="21"/>
      <c r="PSX5" s="21"/>
      <c r="PSY5" s="21"/>
      <c r="PSZ5" s="21"/>
      <c r="PTA5" s="21"/>
      <c r="PTB5" s="21"/>
      <c r="PTC5" s="21"/>
      <c r="PTD5" s="21"/>
      <c r="PTE5" s="21"/>
      <c r="PTF5" s="21"/>
      <c r="PTG5" s="21"/>
      <c r="PTH5" s="21"/>
      <c r="PTI5" s="21"/>
      <c r="PTJ5" s="21"/>
      <c r="PTK5" s="21"/>
      <c r="PTL5" s="21"/>
      <c r="PTM5" s="21"/>
      <c r="PTN5" s="21"/>
      <c r="PTO5" s="21"/>
      <c r="PTP5" s="21"/>
      <c r="PTQ5" s="21"/>
      <c r="PTR5" s="21"/>
      <c r="PTS5" s="21"/>
      <c r="PTT5" s="21"/>
      <c r="PTU5" s="21"/>
      <c r="PTV5" s="21"/>
      <c r="PTW5" s="21"/>
      <c r="PTX5" s="21"/>
      <c r="PTY5" s="21"/>
      <c r="PTZ5" s="21"/>
      <c r="PUA5" s="21"/>
      <c r="PUB5" s="21"/>
      <c r="PUC5" s="21"/>
      <c r="PUD5" s="21"/>
      <c r="PUE5" s="21"/>
      <c r="PUF5" s="21"/>
      <c r="PUG5" s="21"/>
      <c r="PUH5" s="21"/>
      <c r="PUI5" s="21"/>
      <c r="PUJ5" s="21"/>
      <c r="PUK5" s="21"/>
      <c r="PUL5" s="21"/>
      <c r="PUM5" s="21"/>
      <c r="PUN5" s="21"/>
      <c r="PUO5" s="21"/>
      <c r="PUP5" s="21"/>
      <c r="PUQ5" s="21"/>
      <c r="PUR5" s="21"/>
      <c r="PUS5" s="21"/>
      <c r="PUT5" s="21"/>
      <c r="PUU5" s="21"/>
      <c r="PUV5" s="21"/>
      <c r="PUW5" s="21"/>
      <c r="PUX5" s="21"/>
      <c r="PUY5" s="21"/>
      <c r="PUZ5" s="21"/>
      <c r="PVA5" s="21"/>
      <c r="PVB5" s="21"/>
      <c r="PVC5" s="21"/>
      <c r="PVD5" s="21"/>
      <c r="PVE5" s="21"/>
      <c r="PVF5" s="21"/>
      <c r="PVG5" s="21"/>
      <c r="PVH5" s="21"/>
      <c r="PVI5" s="21"/>
      <c r="PVJ5" s="21"/>
      <c r="PVK5" s="21"/>
      <c r="PVL5" s="21"/>
      <c r="PVM5" s="21"/>
      <c r="PVN5" s="21"/>
      <c r="PVO5" s="21"/>
      <c r="PVP5" s="21"/>
      <c r="PVQ5" s="21"/>
      <c r="PVR5" s="21"/>
      <c r="PVS5" s="21"/>
      <c r="PVT5" s="21"/>
      <c r="PVU5" s="21"/>
      <c r="PVV5" s="21"/>
      <c r="PVW5" s="21"/>
      <c r="PVX5" s="21"/>
      <c r="PVY5" s="21"/>
      <c r="PVZ5" s="21"/>
      <c r="PWA5" s="21"/>
      <c r="PWB5" s="21"/>
      <c r="PWC5" s="21"/>
      <c r="PWD5" s="21"/>
      <c r="PWE5" s="21"/>
      <c r="PWF5" s="21"/>
      <c r="PWG5" s="21"/>
      <c r="PWH5" s="21"/>
      <c r="PWI5" s="21"/>
      <c r="PWJ5" s="21"/>
      <c r="PWK5" s="21"/>
      <c r="PWL5" s="21"/>
      <c r="PWM5" s="21"/>
      <c r="PWN5" s="21"/>
      <c r="PWO5" s="21"/>
      <c r="PWP5" s="21"/>
      <c r="PWQ5" s="21"/>
      <c r="PWR5" s="21"/>
      <c r="PWS5" s="21"/>
      <c r="PWT5" s="21"/>
      <c r="PWU5" s="21"/>
      <c r="PWV5" s="21"/>
      <c r="PWW5" s="21"/>
      <c r="PWX5" s="21"/>
      <c r="PWY5" s="21"/>
      <c r="PWZ5" s="21"/>
      <c r="PXA5" s="21"/>
      <c r="PXB5" s="21"/>
      <c r="PXC5" s="21"/>
      <c r="PXD5" s="21"/>
      <c r="PXE5" s="21"/>
      <c r="PXF5" s="21"/>
      <c r="PXG5" s="21"/>
      <c r="PXH5" s="21"/>
      <c r="PXI5" s="21"/>
      <c r="PXJ5" s="21"/>
      <c r="PXK5" s="21"/>
      <c r="PXL5" s="21"/>
      <c r="PXM5" s="21"/>
      <c r="PXN5" s="21"/>
      <c r="PXO5" s="21"/>
      <c r="PXP5" s="21"/>
      <c r="PXQ5" s="21"/>
      <c r="PXR5" s="21"/>
      <c r="PXS5" s="21"/>
      <c r="PXT5" s="21"/>
      <c r="PXU5" s="21"/>
      <c r="PXV5" s="21"/>
      <c r="PXW5" s="21"/>
      <c r="PXX5" s="21"/>
      <c r="PXY5" s="21"/>
      <c r="PXZ5" s="21"/>
      <c r="PYA5" s="21"/>
      <c r="PYB5" s="21"/>
      <c r="PYC5" s="21"/>
      <c r="PYD5" s="21"/>
      <c r="PYE5" s="21"/>
      <c r="PYF5" s="21"/>
      <c r="PYG5" s="21"/>
      <c r="PYH5" s="21"/>
      <c r="PYI5" s="21"/>
      <c r="PYJ5" s="21"/>
      <c r="PYK5" s="21"/>
      <c r="PYL5" s="21"/>
      <c r="PYM5" s="21"/>
      <c r="PYN5" s="21"/>
      <c r="PYO5" s="21"/>
      <c r="PYP5" s="21"/>
      <c r="PYQ5" s="21"/>
      <c r="PYR5" s="21"/>
      <c r="PYS5" s="21"/>
      <c r="PYT5" s="21"/>
      <c r="PYU5" s="21"/>
      <c r="PYV5" s="21"/>
      <c r="PYW5" s="21"/>
      <c r="PYX5" s="21"/>
      <c r="PYY5" s="21"/>
      <c r="PYZ5" s="21"/>
      <c r="PZA5" s="21"/>
      <c r="PZB5" s="21"/>
      <c r="PZC5" s="21"/>
      <c r="PZD5" s="21"/>
      <c r="PZE5" s="21"/>
      <c r="PZF5" s="21"/>
      <c r="PZG5" s="21"/>
      <c r="PZH5" s="21"/>
      <c r="PZI5" s="21"/>
      <c r="PZJ5" s="21"/>
      <c r="PZK5" s="21"/>
      <c r="PZL5" s="21"/>
      <c r="PZM5" s="21"/>
      <c r="PZN5" s="21"/>
      <c r="PZO5" s="21"/>
      <c r="PZP5" s="21"/>
      <c r="PZQ5" s="21"/>
      <c r="PZR5" s="21"/>
      <c r="PZS5" s="21"/>
      <c r="PZT5" s="21"/>
      <c r="PZU5" s="21"/>
      <c r="PZV5" s="21"/>
      <c r="PZW5" s="21"/>
      <c r="PZX5" s="21"/>
      <c r="PZY5" s="21"/>
      <c r="PZZ5" s="21"/>
      <c r="QAA5" s="21"/>
      <c r="QAB5" s="21"/>
      <c r="QAC5" s="21"/>
      <c r="QAD5" s="21"/>
      <c r="QAE5" s="21"/>
      <c r="QAF5" s="21"/>
      <c r="QAG5" s="21"/>
      <c r="QAH5" s="21"/>
      <c r="QAI5" s="21"/>
      <c r="QAJ5" s="21"/>
      <c r="QAK5" s="21"/>
      <c r="QAL5" s="21"/>
      <c r="QAM5" s="21"/>
      <c r="QAN5" s="21"/>
      <c r="QAO5" s="21"/>
      <c r="QAP5" s="21"/>
      <c r="QAQ5" s="21"/>
      <c r="QAR5" s="21"/>
      <c r="QAS5" s="21"/>
      <c r="QAT5" s="21"/>
      <c r="QAU5" s="21"/>
      <c r="QAV5" s="21"/>
      <c r="QAW5" s="21"/>
      <c r="QAX5" s="21"/>
      <c r="QAY5" s="21"/>
      <c r="QAZ5" s="21"/>
      <c r="QBA5" s="21"/>
      <c r="QBB5" s="21"/>
      <c r="QBC5" s="21"/>
      <c r="QBD5" s="21"/>
      <c r="QBE5" s="21"/>
      <c r="QBF5" s="21"/>
      <c r="QBG5" s="21"/>
      <c r="QBH5" s="21"/>
      <c r="QBI5" s="21"/>
      <c r="QBJ5" s="21"/>
      <c r="QBK5" s="21"/>
      <c r="QBL5" s="21"/>
      <c r="QBM5" s="21"/>
      <c r="QBN5" s="21"/>
      <c r="QBO5" s="21"/>
      <c r="QBP5" s="21"/>
      <c r="QBQ5" s="21"/>
      <c r="QBR5" s="21"/>
      <c r="QBS5" s="21"/>
      <c r="QBT5" s="21"/>
      <c r="QBU5" s="21"/>
      <c r="QBV5" s="21"/>
      <c r="QBW5" s="21"/>
      <c r="QBX5" s="21"/>
      <c r="QBY5" s="21"/>
      <c r="QBZ5" s="21"/>
      <c r="QCA5" s="21"/>
      <c r="QCB5" s="21"/>
      <c r="QCC5" s="21"/>
      <c r="QCD5" s="21"/>
      <c r="QCE5" s="21"/>
      <c r="QCF5" s="21"/>
      <c r="QCG5" s="21"/>
      <c r="QCH5" s="21"/>
      <c r="QCI5" s="21"/>
      <c r="QCJ5" s="21"/>
      <c r="QCK5" s="21"/>
      <c r="QCL5" s="21"/>
      <c r="QCM5" s="21"/>
      <c r="QCN5" s="21"/>
      <c r="QCO5" s="21"/>
      <c r="QCP5" s="21"/>
      <c r="QCQ5" s="21"/>
      <c r="QCR5" s="21"/>
      <c r="QCS5" s="21"/>
      <c r="QCT5" s="21"/>
      <c r="QCU5" s="21"/>
      <c r="QCV5" s="21"/>
      <c r="QCW5" s="21"/>
      <c r="QCX5" s="21"/>
      <c r="QCY5" s="21"/>
      <c r="QCZ5" s="21"/>
      <c r="QDA5" s="21"/>
      <c r="QDB5" s="21"/>
      <c r="QDC5" s="21"/>
      <c r="QDD5" s="21"/>
      <c r="QDE5" s="21"/>
      <c r="QDF5" s="21"/>
      <c r="QDG5" s="21"/>
      <c r="QDH5" s="21"/>
      <c r="QDI5" s="21"/>
      <c r="QDJ5" s="21"/>
      <c r="QDK5" s="21"/>
      <c r="QDL5" s="21"/>
      <c r="QDM5" s="21"/>
      <c r="QDN5" s="21"/>
      <c r="QDO5" s="21"/>
      <c r="QDP5" s="21"/>
      <c r="QDQ5" s="21"/>
      <c r="QDR5" s="21"/>
      <c r="QDS5" s="21"/>
      <c r="QDT5" s="21"/>
      <c r="QDU5" s="21"/>
      <c r="QDV5" s="21"/>
      <c r="QDW5" s="21"/>
      <c r="QDX5" s="21"/>
      <c r="QDY5" s="21"/>
      <c r="QDZ5" s="21"/>
      <c r="QEA5" s="21"/>
      <c r="QEB5" s="21"/>
      <c r="QEC5" s="21"/>
      <c r="QED5" s="21"/>
      <c r="QEE5" s="21"/>
      <c r="QEF5" s="21"/>
      <c r="QEG5" s="21"/>
      <c r="QEH5" s="21"/>
      <c r="QEI5" s="21"/>
      <c r="QEJ5" s="21"/>
      <c r="QEK5" s="21"/>
      <c r="QEL5" s="21"/>
      <c r="QEM5" s="21"/>
      <c r="QEN5" s="21"/>
      <c r="QEO5" s="21"/>
      <c r="QEP5" s="21"/>
      <c r="QEQ5" s="21"/>
      <c r="QER5" s="21"/>
      <c r="QES5" s="21"/>
      <c r="QET5" s="21"/>
      <c r="QEU5" s="21"/>
      <c r="QEV5" s="21"/>
      <c r="QEW5" s="21"/>
      <c r="QEX5" s="21"/>
      <c r="QEY5" s="21"/>
      <c r="QEZ5" s="21"/>
      <c r="QFA5" s="21"/>
      <c r="QFB5" s="21"/>
      <c r="QFC5" s="21"/>
      <c r="QFD5" s="21"/>
      <c r="QFE5" s="21"/>
      <c r="QFF5" s="21"/>
      <c r="QFG5" s="21"/>
      <c r="QFH5" s="21"/>
      <c r="QFI5" s="21"/>
      <c r="QFJ5" s="21"/>
      <c r="QFK5" s="21"/>
      <c r="QFL5" s="21"/>
      <c r="QFM5" s="21"/>
      <c r="QFN5" s="21"/>
      <c r="QFO5" s="21"/>
      <c r="QFP5" s="21"/>
      <c r="QFQ5" s="21"/>
      <c r="QFR5" s="21"/>
      <c r="QFS5" s="21"/>
      <c r="QFT5" s="21"/>
      <c r="QFU5" s="21"/>
      <c r="QFV5" s="21"/>
      <c r="QFW5" s="21"/>
      <c r="QFX5" s="21"/>
      <c r="QFY5" s="21"/>
      <c r="QFZ5" s="21"/>
      <c r="QGA5" s="21"/>
      <c r="QGB5" s="21"/>
      <c r="QGC5" s="21"/>
      <c r="QGD5" s="21"/>
      <c r="QGE5" s="21"/>
      <c r="QGF5" s="21"/>
      <c r="QGG5" s="21"/>
      <c r="QGH5" s="21"/>
      <c r="QGI5" s="21"/>
      <c r="QGJ5" s="21"/>
      <c r="QGK5" s="21"/>
      <c r="QGL5" s="21"/>
      <c r="QGM5" s="21"/>
      <c r="QGN5" s="21"/>
      <c r="QGO5" s="21"/>
      <c r="QGP5" s="21"/>
      <c r="QGQ5" s="21"/>
      <c r="QGR5" s="21"/>
      <c r="QGS5" s="21"/>
      <c r="QGT5" s="21"/>
      <c r="QGU5" s="21"/>
      <c r="QGV5" s="21"/>
      <c r="QGW5" s="21"/>
      <c r="QGX5" s="21"/>
      <c r="QGY5" s="21"/>
      <c r="QGZ5" s="21"/>
      <c r="QHA5" s="21"/>
      <c r="QHB5" s="21"/>
      <c r="QHC5" s="21"/>
      <c r="QHD5" s="21"/>
      <c r="QHE5" s="21"/>
      <c r="QHF5" s="21"/>
      <c r="QHG5" s="21"/>
      <c r="QHH5" s="21"/>
      <c r="QHI5" s="21"/>
      <c r="QHJ5" s="21"/>
      <c r="QHK5" s="21"/>
      <c r="QHL5" s="21"/>
      <c r="QHM5" s="21"/>
      <c r="QHN5" s="21"/>
      <c r="QHO5" s="21"/>
      <c r="QHP5" s="21"/>
      <c r="QHQ5" s="21"/>
      <c r="QHR5" s="21"/>
      <c r="QHS5" s="21"/>
      <c r="QHT5" s="21"/>
      <c r="QHU5" s="21"/>
      <c r="QHV5" s="21"/>
      <c r="QHW5" s="21"/>
      <c r="QHX5" s="21"/>
      <c r="QHY5" s="21"/>
      <c r="QHZ5" s="21"/>
      <c r="QIA5" s="21"/>
      <c r="QIB5" s="21"/>
      <c r="QIC5" s="21"/>
      <c r="QID5" s="21"/>
      <c r="QIE5" s="21"/>
      <c r="QIF5" s="21"/>
      <c r="QIG5" s="21"/>
      <c r="QIH5" s="21"/>
      <c r="QII5" s="21"/>
      <c r="QIJ5" s="21"/>
      <c r="QIK5" s="21"/>
      <c r="QIL5" s="21"/>
      <c r="QIM5" s="21"/>
      <c r="QIN5" s="21"/>
      <c r="QIO5" s="21"/>
      <c r="QIP5" s="21"/>
      <c r="QIQ5" s="21"/>
      <c r="QIR5" s="21"/>
      <c r="QIS5" s="21"/>
      <c r="QIT5" s="21"/>
      <c r="QIU5" s="21"/>
      <c r="QIV5" s="21"/>
      <c r="QIW5" s="21"/>
      <c r="QIX5" s="21"/>
      <c r="QIY5" s="21"/>
      <c r="QIZ5" s="21"/>
      <c r="QJA5" s="21"/>
      <c r="QJB5" s="21"/>
      <c r="QJC5" s="21"/>
      <c r="QJD5" s="21"/>
      <c r="QJE5" s="21"/>
      <c r="QJF5" s="21"/>
      <c r="QJG5" s="21"/>
      <c r="QJH5" s="21"/>
      <c r="QJI5" s="21"/>
      <c r="QJJ5" s="21"/>
      <c r="QJK5" s="21"/>
      <c r="QJL5" s="21"/>
      <c r="QJM5" s="21"/>
      <c r="QJN5" s="21"/>
      <c r="QJO5" s="21"/>
      <c r="QJP5" s="21"/>
      <c r="QJQ5" s="21"/>
      <c r="QJR5" s="21"/>
      <c r="QJS5" s="21"/>
      <c r="QJT5" s="21"/>
      <c r="QJU5" s="21"/>
      <c r="QJV5" s="21"/>
      <c r="QJW5" s="21"/>
      <c r="QJX5" s="21"/>
      <c r="QJY5" s="21"/>
      <c r="QJZ5" s="21"/>
      <c r="QKA5" s="21"/>
      <c r="QKB5" s="21"/>
      <c r="QKC5" s="21"/>
      <c r="QKD5" s="21"/>
      <c r="QKE5" s="21"/>
      <c r="QKF5" s="21"/>
      <c r="QKG5" s="21"/>
      <c r="QKH5" s="21"/>
      <c r="QKI5" s="21"/>
      <c r="QKJ5" s="21"/>
      <c r="QKK5" s="21"/>
      <c r="QKL5" s="21"/>
      <c r="QKM5" s="21"/>
      <c r="QKN5" s="21"/>
      <c r="QKO5" s="21"/>
      <c r="QKP5" s="21"/>
      <c r="QKQ5" s="21"/>
      <c r="QKR5" s="21"/>
      <c r="QKS5" s="21"/>
      <c r="QKT5" s="21"/>
      <c r="QKU5" s="21"/>
      <c r="QKV5" s="21"/>
      <c r="QKW5" s="21"/>
      <c r="QKX5" s="21"/>
      <c r="QKY5" s="21"/>
      <c r="QKZ5" s="21"/>
      <c r="QLA5" s="21"/>
      <c r="QLB5" s="21"/>
      <c r="QLC5" s="21"/>
      <c r="QLD5" s="21"/>
      <c r="QLE5" s="21"/>
      <c r="QLF5" s="21"/>
      <c r="QLG5" s="21"/>
      <c r="QLH5" s="21"/>
      <c r="QLI5" s="21"/>
      <c r="QLJ5" s="21"/>
      <c r="QLK5" s="21"/>
      <c r="QLL5" s="21"/>
      <c r="QLM5" s="21"/>
      <c r="QLN5" s="21"/>
      <c r="QLO5" s="21"/>
      <c r="QLP5" s="21"/>
      <c r="QLQ5" s="21"/>
      <c r="QLR5" s="21"/>
      <c r="QLS5" s="21"/>
      <c r="QLT5" s="21"/>
      <c r="QLU5" s="21"/>
      <c r="QLV5" s="21"/>
      <c r="QLW5" s="21"/>
      <c r="QLX5" s="21"/>
      <c r="QLY5" s="21"/>
      <c r="QLZ5" s="21"/>
      <c r="QMA5" s="21"/>
      <c r="QMB5" s="21"/>
      <c r="QMC5" s="21"/>
      <c r="QMD5" s="21"/>
      <c r="QME5" s="21"/>
      <c r="QMF5" s="21"/>
      <c r="QMG5" s="21"/>
      <c r="QMH5" s="21"/>
      <c r="QMI5" s="21"/>
      <c r="QMJ5" s="21"/>
      <c r="QMK5" s="21"/>
      <c r="QML5" s="21"/>
      <c r="QMM5" s="21"/>
      <c r="QMN5" s="21"/>
      <c r="QMO5" s="21"/>
      <c r="QMP5" s="21"/>
      <c r="QMQ5" s="21"/>
      <c r="QMR5" s="21"/>
      <c r="QMS5" s="21"/>
      <c r="QMT5" s="21"/>
      <c r="QMU5" s="21"/>
      <c r="QMV5" s="21"/>
      <c r="QMW5" s="21"/>
      <c r="QMX5" s="21"/>
      <c r="QMY5" s="21"/>
      <c r="QMZ5" s="21"/>
      <c r="QNA5" s="21"/>
      <c r="QNB5" s="21"/>
      <c r="QNC5" s="21"/>
      <c r="QND5" s="21"/>
      <c r="QNE5" s="21"/>
      <c r="QNF5" s="21"/>
      <c r="QNG5" s="21"/>
      <c r="QNH5" s="21"/>
      <c r="QNI5" s="21"/>
      <c r="QNJ5" s="21"/>
      <c r="QNK5" s="21"/>
      <c r="QNL5" s="21"/>
      <c r="QNM5" s="21"/>
      <c r="QNN5" s="21"/>
      <c r="QNO5" s="21"/>
      <c r="QNP5" s="21"/>
      <c r="QNQ5" s="21"/>
      <c r="QNR5" s="21"/>
      <c r="QNS5" s="21"/>
      <c r="QNT5" s="21"/>
      <c r="QNU5" s="21"/>
      <c r="QNV5" s="21"/>
      <c r="QNW5" s="21"/>
      <c r="QNX5" s="21"/>
      <c r="QNY5" s="21"/>
      <c r="QNZ5" s="21"/>
      <c r="QOA5" s="21"/>
      <c r="QOB5" s="21"/>
      <c r="QOC5" s="21"/>
      <c r="QOD5" s="21"/>
      <c r="QOE5" s="21"/>
      <c r="QOF5" s="21"/>
      <c r="QOG5" s="21"/>
      <c r="QOH5" s="21"/>
      <c r="QOI5" s="21"/>
      <c r="QOJ5" s="21"/>
      <c r="QOK5" s="21"/>
      <c r="QOL5" s="21"/>
      <c r="QOM5" s="21"/>
      <c r="QON5" s="21"/>
      <c r="QOO5" s="21"/>
      <c r="QOP5" s="21"/>
      <c r="QOQ5" s="21"/>
      <c r="QOR5" s="21"/>
      <c r="QOS5" s="21"/>
      <c r="QOT5" s="21"/>
      <c r="QOU5" s="21"/>
      <c r="QOV5" s="21"/>
      <c r="QOW5" s="21"/>
      <c r="QOX5" s="21"/>
      <c r="QOY5" s="21"/>
      <c r="QOZ5" s="21"/>
      <c r="QPA5" s="21"/>
      <c r="QPB5" s="21"/>
      <c r="QPC5" s="21"/>
      <c r="QPD5" s="21"/>
      <c r="QPE5" s="21"/>
      <c r="QPF5" s="21"/>
      <c r="QPG5" s="21"/>
      <c r="QPH5" s="21"/>
      <c r="QPI5" s="21"/>
      <c r="QPJ5" s="21"/>
      <c r="QPK5" s="21"/>
      <c r="QPL5" s="21"/>
      <c r="QPM5" s="21"/>
      <c r="QPN5" s="21"/>
      <c r="QPO5" s="21"/>
      <c r="QPP5" s="21"/>
      <c r="QPQ5" s="21"/>
      <c r="QPR5" s="21"/>
      <c r="QPS5" s="21"/>
      <c r="QPT5" s="21"/>
      <c r="QPU5" s="21"/>
      <c r="QPV5" s="21"/>
      <c r="QPW5" s="21"/>
      <c r="QPX5" s="21"/>
      <c r="QPY5" s="21"/>
      <c r="QPZ5" s="21"/>
      <c r="QQA5" s="21"/>
      <c r="QQB5" s="21"/>
      <c r="QQC5" s="21"/>
      <c r="QQD5" s="21"/>
      <c r="QQE5" s="21"/>
      <c r="QQF5" s="21"/>
      <c r="QQG5" s="21"/>
      <c r="QQH5" s="21"/>
      <c r="QQI5" s="21"/>
      <c r="QQJ5" s="21"/>
      <c r="QQK5" s="21"/>
      <c r="QQL5" s="21"/>
      <c r="QQM5" s="21"/>
      <c r="QQN5" s="21"/>
      <c r="QQO5" s="21"/>
      <c r="QQP5" s="21"/>
      <c r="QQQ5" s="21"/>
      <c r="QQR5" s="21"/>
      <c r="QQS5" s="21"/>
      <c r="QQT5" s="21"/>
      <c r="QQU5" s="21"/>
      <c r="QQV5" s="21"/>
      <c r="QQW5" s="21"/>
      <c r="QQX5" s="21"/>
      <c r="QQY5" s="21"/>
      <c r="QQZ5" s="21"/>
      <c r="QRA5" s="21"/>
      <c r="QRB5" s="21"/>
      <c r="QRC5" s="21"/>
      <c r="QRD5" s="21"/>
      <c r="QRE5" s="21"/>
      <c r="QRF5" s="21"/>
      <c r="QRG5" s="21"/>
      <c r="QRH5" s="21"/>
      <c r="QRI5" s="21"/>
      <c r="QRJ5" s="21"/>
      <c r="QRK5" s="21"/>
      <c r="QRL5" s="21"/>
      <c r="QRM5" s="21"/>
      <c r="QRN5" s="21"/>
      <c r="QRO5" s="21"/>
      <c r="QRP5" s="21"/>
      <c r="QRQ5" s="21"/>
      <c r="QRR5" s="21"/>
      <c r="QRS5" s="21"/>
      <c r="QRT5" s="21"/>
      <c r="QRU5" s="21"/>
      <c r="QRV5" s="21"/>
      <c r="QRW5" s="21"/>
      <c r="QRX5" s="21"/>
      <c r="QRY5" s="21"/>
      <c r="QRZ5" s="21"/>
      <c r="QSA5" s="21"/>
      <c r="QSB5" s="21"/>
      <c r="QSC5" s="21"/>
      <c r="QSD5" s="21"/>
      <c r="QSE5" s="21"/>
      <c r="QSF5" s="21"/>
      <c r="QSG5" s="21"/>
      <c r="QSH5" s="21"/>
      <c r="QSI5" s="21"/>
      <c r="QSJ5" s="21"/>
      <c r="QSK5" s="21"/>
      <c r="QSL5" s="21"/>
      <c r="QSM5" s="21"/>
      <c r="QSN5" s="21"/>
      <c r="QSO5" s="21"/>
      <c r="QSP5" s="21"/>
      <c r="QSQ5" s="21"/>
      <c r="QSR5" s="21"/>
      <c r="QSS5" s="21"/>
      <c r="QST5" s="21"/>
      <c r="QSU5" s="21"/>
      <c r="QSV5" s="21"/>
      <c r="QSW5" s="21"/>
      <c r="QSX5" s="21"/>
      <c r="QSY5" s="21"/>
      <c r="QSZ5" s="21"/>
      <c r="QTA5" s="21"/>
      <c r="QTB5" s="21"/>
      <c r="QTC5" s="21"/>
      <c r="QTD5" s="21"/>
      <c r="QTE5" s="21"/>
      <c r="QTF5" s="21"/>
      <c r="QTG5" s="21"/>
      <c r="QTH5" s="21"/>
      <c r="QTI5" s="21"/>
      <c r="QTJ5" s="21"/>
      <c r="QTK5" s="21"/>
      <c r="QTL5" s="21"/>
      <c r="QTM5" s="21"/>
      <c r="QTN5" s="21"/>
      <c r="QTO5" s="21"/>
      <c r="QTP5" s="21"/>
      <c r="QTQ5" s="21"/>
      <c r="QTR5" s="21"/>
      <c r="QTS5" s="21"/>
      <c r="QTT5" s="21"/>
      <c r="QTU5" s="21"/>
      <c r="QTV5" s="21"/>
      <c r="QTW5" s="21"/>
      <c r="QTX5" s="21"/>
      <c r="QTY5" s="21"/>
      <c r="QTZ5" s="21"/>
      <c r="QUA5" s="21"/>
      <c r="QUB5" s="21"/>
      <c r="QUC5" s="21"/>
      <c r="QUD5" s="21"/>
      <c r="QUE5" s="21"/>
      <c r="QUF5" s="21"/>
      <c r="QUG5" s="21"/>
      <c r="QUH5" s="21"/>
      <c r="QUI5" s="21"/>
      <c r="QUJ5" s="21"/>
      <c r="QUK5" s="21"/>
      <c r="QUL5" s="21"/>
      <c r="QUM5" s="21"/>
      <c r="QUN5" s="21"/>
      <c r="QUO5" s="21"/>
      <c r="QUP5" s="21"/>
      <c r="QUQ5" s="21"/>
      <c r="QUR5" s="21"/>
      <c r="QUS5" s="21"/>
      <c r="QUT5" s="21"/>
      <c r="QUU5" s="21"/>
      <c r="QUV5" s="21"/>
      <c r="QUW5" s="21"/>
      <c r="QUX5" s="21"/>
      <c r="QUY5" s="21"/>
      <c r="QUZ5" s="21"/>
      <c r="QVA5" s="21"/>
      <c r="QVB5" s="21"/>
      <c r="QVC5" s="21"/>
      <c r="QVD5" s="21"/>
      <c r="QVE5" s="21"/>
      <c r="QVF5" s="21"/>
      <c r="QVG5" s="21"/>
      <c r="QVH5" s="21"/>
      <c r="QVI5" s="21"/>
      <c r="QVJ5" s="21"/>
      <c r="QVK5" s="21"/>
      <c r="QVL5" s="21"/>
      <c r="QVM5" s="21"/>
      <c r="QVN5" s="21"/>
      <c r="QVO5" s="21"/>
      <c r="QVP5" s="21"/>
      <c r="QVQ5" s="21"/>
      <c r="QVR5" s="21"/>
      <c r="QVS5" s="21"/>
      <c r="QVT5" s="21"/>
      <c r="QVU5" s="21"/>
      <c r="QVV5" s="21"/>
      <c r="QVW5" s="21"/>
      <c r="QVX5" s="21"/>
      <c r="QVY5" s="21"/>
      <c r="QVZ5" s="21"/>
      <c r="QWA5" s="21"/>
      <c r="QWB5" s="21"/>
      <c r="QWC5" s="21"/>
      <c r="QWD5" s="21"/>
      <c r="QWE5" s="21"/>
      <c r="QWF5" s="21"/>
      <c r="QWG5" s="21"/>
      <c r="QWH5" s="21"/>
      <c r="QWI5" s="21"/>
      <c r="QWJ5" s="21"/>
      <c r="QWK5" s="21"/>
      <c r="QWL5" s="21"/>
      <c r="QWM5" s="21"/>
      <c r="QWN5" s="21"/>
      <c r="QWO5" s="21"/>
      <c r="QWP5" s="21"/>
      <c r="QWQ5" s="21"/>
      <c r="QWR5" s="21"/>
      <c r="QWS5" s="21"/>
      <c r="QWT5" s="21"/>
      <c r="QWU5" s="21"/>
      <c r="QWV5" s="21"/>
      <c r="QWW5" s="21"/>
      <c r="QWX5" s="21"/>
      <c r="QWY5" s="21"/>
      <c r="QWZ5" s="21"/>
      <c r="QXA5" s="21"/>
      <c r="QXB5" s="21"/>
      <c r="QXC5" s="21"/>
      <c r="QXD5" s="21"/>
      <c r="QXE5" s="21"/>
      <c r="QXF5" s="21"/>
      <c r="QXG5" s="21"/>
      <c r="QXH5" s="21"/>
      <c r="QXI5" s="21"/>
      <c r="QXJ5" s="21"/>
      <c r="QXK5" s="21"/>
      <c r="QXL5" s="21"/>
      <c r="QXM5" s="21"/>
      <c r="QXN5" s="21"/>
      <c r="QXO5" s="21"/>
      <c r="QXP5" s="21"/>
      <c r="QXQ5" s="21"/>
      <c r="QXR5" s="21"/>
      <c r="QXS5" s="21"/>
      <c r="QXT5" s="21"/>
      <c r="QXU5" s="21"/>
      <c r="QXV5" s="21"/>
      <c r="QXW5" s="21"/>
      <c r="QXX5" s="21"/>
      <c r="QXY5" s="21"/>
      <c r="QXZ5" s="21"/>
      <c r="QYA5" s="21"/>
      <c r="QYB5" s="21"/>
      <c r="QYC5" s="21"/>
      <c r="QYD5" s="21"/>
      <c r="QYE5" s="21"/>
      <c r="QYF5" s="21"/>
      <c r="QYG5" s="21"/>
      <c r="QYH5" s="21"/>
      <c r="QYI5" s="21"/>
      <c r="QYJ5" s="21"/>
      <c r="QYK5" s="21"/>
      <c r="QYL5" s="21"/>
      <c r="QYM5" s="21"/>
      <c r="QYN5" s="21"/>
      <c r="QYO5" s="21"/>
      <c r="QYP5" s="21"/>
      <c r="QYQ5" s="21"/>
      <c r="QYR5" s="21"/>
      <c r="QYS5" s="21"/>
      <c r="QYT5" s="21"/>
      <c r="QYU5" s="21"/>
      <c r="QYV5" s="21"/>
      <c r="QYW5" s="21"/>
      <c r="QYX5" s="21"/>
      <c r="QYY5" s="21"/>
      <c r="QYZ5" s="21"/>
      <c r="QZA5" s="21"/>
      <c r="QZB5" s="21"/>
      <c r="QZC5" s="21"/>
      <c r="QZD5" s="21"/>
      <c r="QZE5" s="21"/>
      <c r="QZF5" s="21"/>
      <c r="QZG5" s="21"/>
      <c r="QZH5" s="21"/>
      <c r="QZI5" s="21"/>
      <c r="QZJ5" s="21"/>
      <c r="QZK5" s="21"/>
      <c r="QZL5" s="21"/>
      <c r="QZM5" s="21"/>
      <c r="QZN5" s="21"/>
      <c r="QZO5" s="21"/>
      <c r="QZP5" s="21"/>
      <c r="QZQ5" s="21"/>
      <c r="QZR5" s="21"/>
      <c r="QZS5" s="21"/>
      <c r="QZT5" s="21"/>
      <c r="QZU5" s="21"/>
      <c r="QZV5" s="21"/>
      <c r="QZW5" s="21"/>
      <c r="QZX5" s="21"/>
      <c r="QZY5" s="21"/>
      <c r="QZZ5" s="21"/>
      <c r="RAA5" s="21"/>
      <c r="RAB5" s="21"/>
      <c r="RAC5" s="21"/>
      <c r="RAD5" s="21"/>
      <c r="RAE5" s="21"/>
      <c r="RAF5" s="21"/>
      <c r="RAG5" s="21"/>
      <c r="RAH5" s="21"/>
      <c r="RAI5" s="21"/>
      <c r="RAJ5" s="21"/>
      <c r="RAK5" s="21"/>
      <c r="RAL5" s="21"/>
      <c r="RAM5" s="21"/>
      <c r="RAN5" s="21"/>
      <c r="RAO5" s="21"/>
      <c r="RAP5" s="21"/>
      <c r="RAQ5" s="21"/>
      <c r="RAR5" s="21"/>
      <c r="RAS5" s="21"/>
      <c r="RAT5" s="21"/>
      <c r="RAU5" s="21"/>
      <c r="RAV5" s="21"/>
      <c r="RAW5" s="21"/>
      <c r="RAX5" s="21"/>
      <c r="RAY5" s="21"/>
      <c r="RAZ5" s="21"/>
      <c r="RBA5" s="21"/>
      <c r="RBB5" s="21"/>
      <c r="RBC5" s="21"/>
      <c r="RBD5" s="21"/>
      <c r="RBE5" s="21"/>
      <c r="RBF5" s="21"/>
      <c r="RBG5" s="21"/>
      <c r="RBH5" s="21"/>
      <c r="RBI5" s="21"/>
      <c r="RBJ5" s="21"/>
      <c r="RBK5" s="21"/>
      <c r="RBL5" s="21"/>
      <c r="RBM5" s="21"/>
      <c r="RBN5" s="21"/>
      <c r="RBO5" s="21"/>
      <c r="RBP5" s="21"/>
      <c r="RBQ5" s="21"/>
      <c r="RBR5" s="21"/>
      <c r="RBS5" s="21"/>
      <c r="RBT5" s="21"/>
      <c r="RBU5" s="21"/>
      <c r="RBV5" s="21"/>
      <c r="RBW5" s="21"/>
      <c r="RBX5" s="21"/>
      <c r="RBY5" s="21"/>
      <c r="RBZ5" s="21"/>
      <c r="RCA5" s="21"/>
      <c r="RCB5" s="21"/>
      <c r="RCC5" s="21"/>
      <c r="RCD5" s="21"/>
      <c r="RCE5" s="21"/>
      <c r="RCF5" s="21"/>
      <c r="RCG5" s="21"/>
      <c r="RCH5" s="21"/>
      <c r="RCI5" s="21"/>
      <c r="RCJ5" s="21"/>
      <c r="RCK5" s="21"/>
      <c r="RCL5" s="21"/>
      <c r="RCM5" s="21"/>
      <c r="RCN5" s="21"/>
      <c r="RCO5" s="21"/>
      <c r="RCP5" s="21"/>
      <c r="RCQ5" s="21"/>
      <c r="RCR5" s="21"/>
      <c r="RCS5" s="21"/>
      <c r="RCT5" s="21"/>
      <c r="RCU5" s="21"/>
      <c r="RCV5" s="21"/>
      <c r="RCW5" s="21"/>
      <c r="RCX5" s="21"/>
      <c r="RCY5" s="21"/>
      <c r="RCZ5" s="21"/>
      <c r="RDA5" s="21"/>
      <c r="RDB5" s="21"/>
      <c r="RDC5" s="21"/>
      <c r="RDD5" s="21"/>
      <c r="RDE5" s="21"/>
      <c r="RDF5" s="21"/>
      <c r="RDG5" s="21"/>
      <c r="RDH5" s="21"/>
      <c r="RDI5" s="21"/>
      <c r="RDJ5" s="21"/>
      <c r="RDK5" s="21"/>
      <c r="RDL5" s="21"/>
      <c r="RDM5" s="21"/>
      <c r="RDN5" s="21"/>
      <c r="RDO5" s="21"/>
      <c r="RDP5" s="21"/>
      <c r="RDQ5" s="21"/>
      <c r="RDR5" s="21"/>
      <c r="RDS5" s="21"/>
      <c r="RDT5" s="21"/>
      <c r="RDU5" s="21"/>
      <c r="RDV5" s="21"/>
      <c r="RDW5" s="21"/>
      <c r="RDX5" s="21"/>
      <c r="RDY5" s="21"/>
      <c r="RDZ5" s="21"/>
      <c r="REA5" s="21"/>
      <c r="REB5" s="21"/>
      <c r="REC5" s="21"/>
      <c r="RED5" s="21"/>
      <c r="REE5" s="21"/>
      <c r="REF5" s="21"/>
      <c r="REG5" s="21"/>
      <c r="REH5" s="21"/>
      <c r="REI5" s="21"/>
      <c r="REJ5" s="21"/>
      <c r="REK5" s="21"/>
      <c r="REL5" s="21"/>
      <c r="REM5" s="21"/>
      <c r="REN5" s="21"/>
      <c r="REO5" s="21"/>
      <c r="REP5" s="21"/>
      <c r="REQ5" s="21"/>
      <c r="RER5" s="21"/>
      <c r="RES5" s="21"/>
      <c r="RET5" s="21"/>
      <c r="REU5" s="21"/>
      <c r="REV5" s="21"/>
      <c r="REW5" s="21"/>
      <c r="REX5" s="21"/>
      <c r="REY5" s="21"/>
      <c r="REZ5" s="21"/>
      <c r="RFA5" s="21"/>
      <c r="RFB5" s="21"/>
      <c r="RFC5" s="21"/>
      <c r="RFD5" s="21"/>
      <c r="RFE5" s="21"/>
      <c r="RFF5" s="21"/>
      <c r="RFG5" s="21"/>
      <c r="RFH5" s="21"/>
      <c r="RFI5" s="21"/>
      <c r="RFJ5" s="21"/>
      <c r="RFK5" s="21"/>
      <c r="RFL5" s="21"/>
      <c r="RFM5" s="21"/>
      <c r="RFN5" s="21"/>
      <c r="RFO5" s="21"/>
      <c r="RFP5" s="21"/>
      <c r="RFQ5" s="21"/>
      <c r="RFR5" s="21"/>
      <c r="RFS5" s="21"/>
      <c r="RFT5" s="21"/>
      <c r="RFU5" s="21"/>
      <c r="RFV5" s="21"/>
      <c r="RFW5" s="21"/>
      <c r="RFX5" s="21"/>
      <c r="RFY5" s="21"/>
      <c r="RFZ5" s="21"/>
      <c r="RGA5" s="21"/>
      <c r="RGB5" s="21"/>
      <c r="RGC5" s="21"/>
      <c r="RGD5" s="21"/>
      <c r="RGE5" s="21"/>
      <c r="RGF5" s="21"/>
      <c r="RGG5" s="21"/>
      <c r="RGH5" s="21"/>
      <c r="RGI5" s="21"/>
      <c r="RGJ5" s="21"/>
      <c r="RGK5" s="21"/>
      <c r="RGL5" s="21"/>
      <c r="RGM5" s="21"/>
      <c r="RGN5" s="21"/>
      <c r="RGO5" s="21"/>
      <c r="RGP5" s="21"/>
      <c r="RGQ5" s="21"/>
      <c r="RGR5" s="21"/>
      <c r="RGS5" s="21"/>
      <c r="RGT5" s="21"/>
      <c r="RGU5" s="21"/>
      <c r="RGV5" s="21"/>
      <c r="RGW5" s="21"/>
      <c r="RGX5" s="21"/>
      <c r="RGY5" s="21"/>
      <c r="RGZ5" s="21"/>
      <c r="RHA5" s="21"/>
      <c r="RHB5" s="21"/>
      <c r="RHC5" s="21"/>
      <c r="RHD5" s="21"/>
      <c r="RHE5" s="21"/>
      <c r="RHF5" s="21"/>
      <c r="RHG5" s="21"/>
      <c r="RHH5" s="21"/>
      <c r="RHI5" s="21"/>
      <c r="RHJ5" s="21"/>
      <c r="RHK5" s="21"/>
      <c r="RHL5" s="21"/>
      <c r="RHM5" s="21"/>
      <c r="RHN5" s="21"/>
      <c r="RHO5" s="21"/>
      <c r="RHP5" s="21"/>
      <c r="RHQ5" s="21"/>
      <c r="RHR5" s="21"/>
      <c r="RHS5" s="21"/>
      <c r="RHT5" s="21"/>
      <c r="RHU5" s="21"/>
      <c r="RHV5" s="21"/>
      <c r="RHW5" s="21"/>
      <c r="RHX5" s="21"/>
      <c r="RHY5" s="21"/>
      <c r="RHZ5" s="21"/>
      <c r="RIA5" s="21"/>
      <c r="RIB5" s="21"/>
      <c r="RIC5" s="21"/>
      <c r="RID5" s="21"/>
      <c r="RIE5" s="21"/>
      <c r="RIF5" s="21"/>
      <c r="RIG5" s="21"/>
      <c r="RIH5" s="21"/>
      <c r="RII5" s="21"/>
      <c r="RIJ5" s="21"/>
      <c r="RIK5" s="21"/>
      <c r="RIL5" s="21"/>
      <c r="RIM5" s="21"/>
      <c r="RIN5" s="21"/>
      <c r="RIO5" s="21"/>
      <c r="RIP5" s="21"/>
      <c r="RIQ5" s="21"/>
      <c r="RIR5" s="21"/>
      <c r="RIS5" s="21"/>
      <c r="RIT5" s="21"/>
      <c r="RIU5" s="21"/>
      <c r="RIV5" s="21"/>
      <c r="RIW5" s="21"/>
      <c r="RIX5" s="21"/>
      <c r="RIY5" s="21"/>
      <c r="RIZ5" s="21"/>
      <c r="RJA5" s="21"/>
      <c r="RJB5" s="21"/>
      <c r="RJC5" s="21"/>
      <c r="RJD5" s="21"/>
      <c r="RJE5" s="21"/>
      <c r="RJF5" s="21"/>
      <c r="RJG5" s="21"/>
      <c r="RJH5" s="21"/>
      <c r="RJI5" s="21"/>
      <c r="RJJ5" s="21"/>
      <c r="RJK5" s="21"/>
      <c r="RJL5" s="21"/>
      <c r="RJM5" s="21"/>
      <c r="RJN5" s="21"/>
      <c r="RJO5" s="21"/>
      <c r="RJP5" s="21"/>
      <c r="RJQ5" s="21"/>
      <c r="RJR5" s="21"/>
      <c r="RJS5" s="21"/>
      <c r="RJT5" s="21"/>
      <c r="RJU5" s="21"/>
      <c r="RJV5" s="21"/>
      <c r="RJW5" s="21"/>
      <c r="RJX5" s="21"/>
      <c r="RJY5" s="21"/>
      <c r="RJZ5" s="21"/>
      <c r="RKA5" s="21"/>
      <c r="RKB5" s="21"/>
      <c r="RKC5" s="21"/>
      <c r="RKD5" s="21"/>
      <c r="RKE5" s="21"/>
      <c r="RKF5" s="21"/>
      <c r="RKG5" s="21"/>
      <c r="RKH5" s="21"/>
      <c r="RKI5" s="21"/>
      <c r="RKJ5" s="21"/>
      <c r="RKK5" s="21"/>
      <c r="RKL5" s="21"/>
      <c r="RKM5" s="21"/>
      <c r="RKN5" s="21"/>
      <c r="RKO5" s="21"/>
      <c r="RKP5" s="21"/>
      <c r="RKQ5" s="21"/>
      <c r="RKR5" s="21"/>
      <c r="RKS5" s="21"/>
      <c r="RKT5" s="21"/>
      <c r="RKU5" s="21"/>
      <c r="RKV5" s="21"/>
      <c r="RKW5" s="21"/>
      <c r="RKX5" s="21"/>
      <c r="RKY5" s="21"/>
      <c r="RKZ5" s="21"/>
      <c r="RLA5" s="21"/>
      <c r="RLB5" s="21"/>
      <c r="RLC5" s="21"/>
      <c r="RLD5" s="21"/>
      <c r="RLE5" s="21"/>
      <c r="RLF5" s="21"/>
      <c r="RLG5" s="21"/>
      <c r="RLH5" s="21"/>
      <c r="RLI5" s="21"/>
      <c r="RLJ5" s="21"/>
      <c r="RLK5" s="21"/>
      <c r="RLL5" s="21"/>
      <c r="RLM5" s="21"/>
      <c r="RLN5" s="21"/>
      <c r="RLO5" s="21"/>
      <c r="RLP5" s="21"/>
      <c r="RLQ5" s="21"/>
      <c r="RLR5" s="21"/>
      <c r="RLS5" s="21"/>
      <c r="RLT5" s="21"/>
      <c r="RLU5" s="21"/>
      <c r="RLV5" s="21"/>
      <c r="RLW5" s="21"/>
      <c r="RLX5" s="21"/>
      <c r="RLY5" s="21"/>
      <c r="RLZ5" s="21"/>
      <c r="RMA5" s="21"/>
      <c r="RMB5" s="21"/>
      <c r="RMC5" s="21"/>
      <c r="RMD5" s="21"/>
      <c r="RME5" s="21"/>
      <c r="RMF5" s="21"/>
      <c r="RMG5" s="21"/>
      <c r="RMH5" s="21"/>
      <c r="RMI5" s="21"/>
      <c r="RMJ5" s="21"/>
      <c r="RMK5" s="21"/>
      <c r="RML5" s="21"/>
      <c r="RMM5" s="21"/>
      <c r="RMN5" s="21"/>
      <c r="RMO5" s="21"/>
      <c r="RMP5" s="21"/>
      <c r="RMQ5" s="21"/>
      <c r="RMR5" s="21"/>
      <c r="RMS5" s="21"/>
      <c r="RMT5" s="21"/>
      <c r="RMU5" s="21"/>
      <c r="RMV5" s="21"/>
      <c r="RMW5" s="21"/>
      <c r="RMX5" s="21"/>
      <c r="RMY5" s="21"/>
      <c r="RMZ5" s="21"/>
      <c r="RNA5" s="21"/>
      <c r="RNB5" s="21"/>
      <c r="RNC5" s="21"/>
      <c r="RND5" s="21"/>
      <c r="RNE5" s="21"/>
      <c r="RNF5" s="21"/>
      <c r="RNG5" s="21"/>
      <c r="RNH5" s="21"/>
      <c r="RNI5" s="21"/>
      <c r="RNJ5" s="21"/>
      <c r="RNK5" s="21"/>
      <c r="RNL5" s="21"/>
      <c r="RNM5" s="21"/>
      <c r="RNN5" s="21"/>
      <c r="RNO5" s="21"/>
      <c r="RNP5" s="21"/>
      <c r="RNQ5" s="21"/>
      <c r="RNR5" s="21"/>
      <c r="RNS5" s="21"/>
      <c r="RNT5" s="21"/>
      <c r="RNU5" s="21"/>
      <c r="RNV5" s="21"/>
      <c r="RNW5" s="21"/>
      <c r="RNX5" s="21"/>
      <c r="RNY5" s="21"/>
      <c r="RNZ5" s="21"/>
      <c r="ROA5" s="21"/>
      <c r="ROB5" s="21"/>
      <c r="ROC5" s="21"/>
      <c r="ROD5" s="21"/>
      <c r="ROE5" s="21"/>
      <c r="ROF5" s="21"/>
      <c r="ROG5" s="21"/>
      <c r="ROH5" s="21"/>
      <c r="ROI5" s="21"/>
      <c r="ROJ5" s="21"/>
      <c r="ROK5" s="21"/>
      <c r="ROL5" s="21"/>
      <c r="ROM5" s="21"/>
      <c r="RON5" s="21"/>
      <c r="ROO5" s="21"/>
      <c r="ROP5" s="21"/>
      <c r="ROQ5" s="21"/>
      <c r="ROR5" s="21"/>
      <c r="ROS5" s="21"/>
      <c r="ROT5" s="21"/>
      <c r="ROU5" s="21"/>
      <c r="ROV5" s="21"/>
      <c r="ROW5" s="21"/>
      <c r="ROX5" s="21"/>
      <c r="ROY5" s="21"/>
      <c r="ROZ5" s="21"/>
      <c r="RPA5" s="21"/>
      <c r="RPB5" s="21"/>
      <c r="RPC5" s="21"/>
      <c r="RPD5" s="21"/>
      <c r="RPE5" s="21"/>
      <c r="RPF5" s="21"/>
      <c r="RPG5" s="21"/>
      <c r="RPH5" s="21"/>
      <c r="RPI5" s="21"/>
      <c r="RPJ5" s="21"/>
      <c r="RPK5" s="21"/>
      <c r="RPL5" s="21"/>
      <c r="RPM5" s="21"/>
      <c r="RPN5" s="21"/>
      <c r="RPO5" s="21"/>
      <c r="RPP5" s="21"/>
      <c r="RPQ5" s="21"/>
      <c r="RPR5" s="21"/>
      <c r="RPS5" s="21"/>
      <c r="RPT5" s="21"/>
      <c r="RPU5" s="21"/>
      <c r="RPV5" s="21"/>
      <c r="RPW5" s="21"/>
      <c r="RPX5" s="21"/>
      <c r="RPY5" s="21"/>
      <c r="RPZ5" s="21"/>
      <c r="RQA5" s="21"/>
      <c r="RQB5" s="21"/>
      <c r="RQC5" s="21"/>
      <c r="RQD5" s="21"/>
      <c r="RQE5" s="21"/>
      <c r="RQF5" s="21"/>
      <c r="RQG5" s="21"/>
      <c r="RQH5" s="21"/>
      <c r="RQI5" s="21"/>
      <c r="RQJ5" s="21"/>
      <c r="RQK5" s="21"/>
      <c r="RQL5" s="21"/>
      <c r="RQM5" s="21"/>
      <c r="RQN5" s="21"/>
      <c r="RQO5" s="21"/>
      <c r="RQP5" s="21"/>
      <c r="RQQ5" s="21"/>
      <c r="RQR5" s="21"/>
      <c r="RQS5" s="21"/>
      <c r="RQT5" s="21"/>
      <c r="RQU5" s="21"/>
      <c r="RQV5" s="21"/>
      <c r="RQW5" s="21"/>
      <c r="RQX5" s="21"/>
      <c r="RQY5" s="21"/>
      <c r="RQZ5" s="21"/>
      <c r="RRA5" s="21"/>
      <c r="RRB5" s="21"/>
      <c r="RRC5" s="21"/>
      <c r="RRD5" s="21"/>
      <c r="RRE5" s="21"/>
      <c r="RRF5" s="21"/>
      <c r="RRG5" s="21"/>
      <c r="RRH5" s="21"/>
      <c r="RRI5" s="21"/>
      <c r="RRJ5" s="21"/>
      <c r="RRK5" s="21"/>
      <c r="RRL5" s="21"/>
      <c r="RRM5" s="21"/>
      <c r="RRN5" s="21"/>
      <c r="RRO5" s="21"/>
      <c r="RRP5" s="21"/>
      <c r="RRQ5" s="21"/>
      <c r="RRR5" s="21"/>
      <c r="RRS5" s="21"/>
      <c r="RRT5" s="21"/>
      <c r="RRU5" s="21"/>
      <c r="RRV5" s="21"/>
      <c r="RRW5" s="21"/>
      <c r="RRX5" s="21"/>
      <c r="RRY5" s="21"/>
      <c r="RRZ5" s="21"/>
      <c r="RSA5" s="21"/>
      <c r="RSB5" s="21"/>
      <c r="RSC5" s="21"/>
      <c r="RSD5" s="21"/>
      <c r="RSE5" s="21"/>
      <c r="RSF5" s="21"/>
      <c r="RSG5" s="21"/>
      <c r="RSH5" s="21"/>
      <c r="RSI5" s="21"/>
      <c r="RSJ5" s="21"/>
      <c r="RSK5" s="21"/>
      <c r="RSL5" s="21"/>
      <c r="RSM5" s="21"/>
      <c r="RSN5" s="21"/>
      <c r="RSO5" s="21"/>
      <c r="RSP5" s="21"/>
      <c r="RSQ5" s="21"/>
      <c r="RSR5" s="21"/>
      <c r="RSS5" s="21"/>
      <c r="RST5" s="21"/>
      <c r="RSU5" s="21"/>
      <c r="RSV5" s="21"/>
      <c r="RSW5" s="21"/>
      <c r="RSX5" s="21"/>
      <c r="RSY5" s="21"/>
      <c r="RSZ5" s="21"/>
      <c r="RTA5" s="21"/>
      <c r="RTB5" s="21"/>
      <c r="RTC5" s="21"/>
      <c r="RTD5" s="21"/>
      <c r="RTE5" s="21"/>
      <c r="RTF5" s="21"/>
      <c r="RTG5" s="21"/>
      <c r="RTH5" s="21"/>
      <c r="RTI5" s="21"/>
      <c r="RTJ5" s="21"/>
      <c r="RTK5" s="21"/>
      <c r="RTL5" s="21"/>
      <c r="RTM5" s="21"/>
      <c r="RTN5" s="21"/>
      <c r="RTO5" s="21"/>
      <c r="RTP5" s="21"/>
      <c r="RTQ5" s="21"/>
      <c r="RTR5" s="21"/>
      <c r="RTS5" s="21"/>
      <c r="RTT5" s="21"/>
      <c r="RTU5" s="21"/>
      <c r="RTV5" s="21"/>
      <c r="RTW5" s="21"/>
      <c r="RTX5" s="21"/>
      <c r="RTY5" s="21"/>
      <c r="RTZ5" s="21"/>
      <c r="RUA5" s="21"/>
      <c r="RUB5" s="21"/>
      <c r="RUC5" s="21"/>
      <c r="RUD5" s="21"/>
      <c r="RUE5" s="21"/>
      <c r="RUF5" s="21"/>
      <c r="RUG5" s="21"/>
      <c r="RUH5" s="21"/>
      <c r="RUI5" s="21"/>
      <c r="RUJ5" s="21"/>
      <c r="RUK5" s="21"/>
      <c r="RUL5" s="21"/>
      <c r="RUM5" s="21"/>
      <c r="RUN5" s="21"/>
      <c r="RUO5" s="21"/>
      <c r="RUP5" s="21"/>
      <c r="RUQ5" s="21"/>
      <c r="RUR5" s="21"/>
      <c r="RUS5" s="21"/>
      <c r="RUT5" s="21"/>
      <c r="RUU5" s="21"/>
      <c r="RUV5" s="21"/>
      <c r="RUW5" s="21"/>
      <c r="RUX5" s="21"/>
      <c r="RUY5" s="21"/>
      <c r="RUZ5" s="21"/>
      <c r="RVA5" s="21"/>
      <c r="RVB5" s="21"/>
      <c r="RVC5" s="21"/>
      <c r="RVD5" s="21"/>
      <c r="RVE5" s="21"/>
      <c r="RVF5" s="21"/>
      <c r="RVG5" s="21"/>
      <c r="RVH5" s="21"/>
      <c r="RVI5" s="21"/>
      <c r="RVJ5" s="21"/>
      <c r="RVK5" s="21"/>
      <c r="RVL5" s="21"/>
      <c r="RVM5" s="21"/>
      <c r="RVN5" s="21"/>
      <c r="RVO5" s="21"/>
      <c r="RVP5" s="21"/>
      <c r="RVQ5" s="21"/>
      <c r="RVR5" s="21"/>
      <c r="RVS5" s="21"/>
      <c r="RVT5" s="21"/>
      <c r="RVU5" s="21"/>
      <c r="RVV5" s="21"/>
      <c r="RVW5" s="21"/>
      <c r="RVX5" s="21"/>
      <c r="RVY5" s="21"/>
      <c r="RVZ5" s="21"/>
      <c r="RWA5" s="21"/>
      <c r="RWB5" s="21"/>
      <c r="RWC5" s="21"/>
      <c r="RWD5" s="21"/>
      <c r="RWE5" s="21"/>
      <c r="RWF5" s="21"/>
      <c r="RWG5" s="21"/>
      <c r="RWH5" s="21"/>
      <c r="RWI5" s="21"/>
      <c r="RWJ5" s="21"/>
      <c r="RWK5" s="21"/>
      <c r="RWL5" s="21"/>
      <c r="RWM5" s="21"/>
      <c r="RWN5" s="21"/>
      <c r="RWO5" s="21"/>
      <c r="RWP5" s="21"/>
      <c r="RWQ5" s="21"/>
      <c r="RWR5" s="21"/>
      <c r="RWS5" s="21"/>
      <c r="RWT5" s="21"/>
      <c r="RWU5" s="21"/>
      <c r="RWV5" s="21"/>
      <c r="RWW5" s="21"/>
      <c r="RWX5" s="21"/>
      <c r="RWY5" s="21"/>
      <c r="RWZ5" s="21"/>
      <c r="RXA5" s="21"/>
      <c r="RXB5" s="21"/>
      <c r="RXC5" s="21"/>
      <c r="RXD5" s="21"/>
      <c r="RXE5" s="21"/>
      <c r="RXF5" s="21"/>
      <c r="RXG5" s="21"/>
      <c r="RXH5" s="21"/>
      <c r="RXI5" s="21"/>
      <c r="RXJ5" s="21"/>
      <c r="RXK5" s="21"/>
      <c r="RXL5" s="21"/>
      <c r="RXM5" s="21"/>
      <c r="RXN5" s="21"/>
      <c r="RXO5" s="21"/>
      <c r="RXP5" s="21"/>
      <c r="RXQ5" s="21"/>
      <c r="RXR5" s="21"/>
      <c r="RXS5" s="21"/>
      <c r="RXT5" s="21"/>
      <c r="RXU5" s="21"/>
      <c r="RXV5" s="21"/>
      <c r="RXW5" s="21"/>
      <c r="RXX5" s="21"/>
      <c r="RXY5" s="21"/>
      <c r="RXZ5" s="21"/>
      <c r="RYA5" s="21"/>
      <c r="RYB5" s="21"/>
      <c r="RYC5" s="21"/>
      <c r="RYD5" s="21"/>
      <c r="RYE5" s="21"/>
      <c r="RYF5" s="21"/>
      <c r="RYG5" s="21"/>
      <c r="RYH5" s="21"/>
      <c r="RYI5" s="21"/>
      <c r="RYJ5" s="21"/>
      <c r="RYK5" s="21"/>
      <c r="RYL5" s="21"/>
      <c r="RYM5" s="21"/>
      <c r="RYN5" s="21"/>
      <c r="RYO5" s="21"/>
      <c r="RYP5" s="21"/>
      <c r="RYQ5" s="21"/>
      <c r="RYR5" s="21"/>
      <c r="RYS5" s="21"/>
      <c r="RYT5" s="21"/>
      <c r="RYU5" s="21"/>
      <c r="RYV5" s="21"/>
      <c r="RYW5" s="21"/>
      <c r="RYX5" s="21"/>
      <c r="RYY5" s="21"/>
      <c r="RYZ5" s="21"/>
      <c r="RZA5" s="21"/>
      <c r="RZB5" s="21"/>
      <c r="RZC5" s="21"/>
      <c r="RZD5" s="21"/>
      <c r="RZE5" s="21"/>
      <c r="RZF5" s="21"/>
      <c r="RZG5" s="21"/>
      <c r="RZH5" s="21"/>
      <c r="RZI5" s="21"/>
      <c r="RZJ5" s="21"/>
      <c r="RZK5" s="21"/>
      <c r="RZL5" s="21"/>
      <c r="RZM5" s="21"/>
      <c r="RZN5" s="21"/>
      <c r="RZO5" s="21"/>
      <c r="RZP5" s="21"/>
      <c r="RZQ5" s="21"/>
      <c r="RZR5" s="21"/>
      <c r="RZS5" s="21"/>
      <c r="RZT5" s="21"/>
      <c r="RZU5" s="21"/>
      <c r="RZV5" s="21"/>
      <c r="RZW5" s="21"/>
      <c r="RZX5" s="21"/>
      <c r="RZY5" s="21"/>
      <c r="RZZ5" s="21"/>
      <c r="SAA5" s="21"/>
      <c r="SAB5" s="21"/>
      <c r="SAC5" s="21"/>
      <c r="SAD5" s="21"/>
      <c r="SAE5" s="21"/>
      <c r="SAF5" s="21"/>
      <c r="SAG5" s="21"/>
      <c r="SAH5" s="21"/>
      <c r="SAI5" s="21"/>
      <c r="SAJ5" s="21"/>
      <c r="SAK5" s="21"/>
      <c r="SAL5" s="21"/>
      <c r="SAM5" s="21"/>
      <c r="SAN5" s="21"/>
      <c r="SAO5" s="21"/>
      <c r="SAP5" s="21"/>
      <c r="SAQ5" s="21"/>
      <c r="SAR5" s="21"/>
      <c r="SAS5" s="21"/>
      <c r="SAT5" s="21"/>
      <c r="SAU5" s="21"/>
      <c r="SAV5" s="21"/>
      <c r="SAW5" s="21"/>
      <c r="SAX5" s="21"/>
      <c r="SAY5" s="21"/>
      <c r="SAZ5" s="21"/>
      <c r="SBA5" s="21"/>
      <c r="SBB5" s="21"/>
      <c r="SBC5" s="21"/>
      <c r="SBD5" s="21"/>
      <c r="SBE5" s="21"/>
      <c r="SBF5" s="21"/>
      <c r="SBG5" s="21"/>
      <c r="SBH5" s="21"/>
      <c r="SBI5" s="21"/>
      <c r="SBJ5" s="21"/>
      <c r="SBK5" s="21"/>
      <c r="SBL5" s="21"/>
      <c r="SBM5" s="21"/>
      <c r="SBN5" s="21"/>
      <c r="SBO5" s="21"/>
      <c r="SBP5" s="21"/>
      <c r="SBQ5" s="21"/>
      <c r="SBR5" s="21"/>
      <c r="SBS5" s="21"/>
      <c r="SBT5" s="21"/>
      <c r="SBU5" s="21"/>
      <c r="SBV5" s="21"/>
      <c r="SBW5" s="21"/>
      <c r="SBX5" s="21"/>
      <c r="SBY5" s="21"/>
      <c r="SBZ5" s="21"/>
      <c r="SCA5" s="21"/>
      <c r="SCB5" s="21"/>
      <c r="SCC5" s="21"/>
      <c r="SCD5" s="21"/>
      <c r="SCE5" s="21"/>
      <c r="SCF5" s="21"/>
      <c r="SCG5" s="21"/>
      <c r="SCH5" s="21"/>
      <c r="SCI5" s="21"/>
      <c r="SCJ5" s="21"/>
      <c r="SCK5" s="21"/>
      <c r="SCL5" s="21"/>
      <c r="SCM5" s="21"/>
      <c r="SCN5" s="21"/>
      <c r="SCO5" s="21"/>
      <c r="SCP5" s="21"/>
      <c r="SCQ5" s="21"/>
      <c r="SCR5" s="21"/>
      <c r="SCS5" s="21"/>
      <c r="SCT5" s="21"/>
      <c r="SCU5" s="21"/>
      <c r="SCV5" s="21"/>
      <c r="SCW5" s="21"/>
      <c r="SCX5" s="21"/>
      <c r="SCY5" s="21"/>
      <c r="SCZ5" s="21"/>
      <c r="SDA5" s="21"/>
      <c r="SDB5" s="21"/>
      <c r="SDC5" s="21"/>
      <c r="SDD5" s="21"/>
      <c r="SDE5" s="21"/>
      <c r="SDF5" s="21"/>
      <c r="SDG5" s="21"/>
      <c r="SDH5" s="21"/>
      <c r="SDI5" s="21"/>
      <c r="SDJ5" s="21"/>
      <c r="SDK5" s="21"/>
      <c r="SDL5" s="21"/>
      <c r="SDM5" s="21"/>
      <c r="SDN5" s="21"/>
      <c r="SDO5" s="21"/>
      <c r="SDP5" s="21"/>
      <c r="SDQ5" s="21"/>
      <c r="SDR5" s="21"/>
      <c r="SDS5" s="21"/>
      <c r="SDT5" s="21"/>
      <c r="SDU5" s="21"/>
      <c r="SDV5" s="21"/>
      <c r="SDW5" s="21"/>
      <c r="SDX5" s="21"/>
      <c r="SDY5" s="21"/>
      <c r="SDZ5" s="21"/>
      <c r="SEA5" s="21"/>
      <c r="SEB5" s="21"/>
      <c r="SEC5" s="21"/>
      <c r="SED5" s="21"/>
      <c r="SEE5" s="21"/>
      <c r="SEF5" s="21"/>
      <c r="SEG5" s="21"/>
      <c r="SEH5" s="21"/>
      <c r="SEI5" s="21"/>
      <c r="SEJ5" s="21"/>
      <c r="SEK5" s="21"/>
      <c r="SEL5" s="21"/>
      <c r="SEM5" s="21"/>
      <c r="SEN5" s="21"/>
      <c r="SEO5" s="21"/>
      <c r="SEP5" s="21"/>
      <c r="SEQ5" s="21"/>
      <c r="SER5" s="21"/>
      <c r="SES5" s="21"/>
      <c r="SET5" s="21"/>
      <c r="SEU5" s="21"/>
      <c r="SEV5" s="21"/>
      <c r="SEW5" s="21"/>
      <c r="SEX5" s="21"/>
      <c r="SEY5" s="21"/>
      <c r="SEZ5" s="21"/>
      <c r="SFA5" s="21"/>
      <c r="SFB5" s="21"/>
      <c r="SFC5" s="21"/>
      <c r="SFD5" s="21"/>
      <c r="SFE5" s="21"/>
      <c r="SFF5" s="21"/>
      <c r="SFG5" s="21"/>
      <c r="SFH5" s="21"/>
      <c r="SFI5" s="21"/>
      <c r="SFJ5" s="21"/>
      <c r="SFK5" s="21"/>
      <c r="SFL5" s="21"/>
      <c r="SFM5" s="21"/>
      <c r="SFN5" s="21"/>
      <c r="SFO5" s="21"/>
      <c r="SFP5" s="21"/>
      <c r="SFQ5" s="21"/>
      <c r="SFR5" s="21"/>
      <c r="SFS5" s="21"/>
      <c r="SFT5" s="21"/>
      <c r="SFU5" s="21"/>
      <c r="SFV5" s="21"/>
      <c r="SFW5" s="21"/>
      <c r="SFX5" s="21"/>
      <c r="SFY5" s="21"/>
      <c r="SFZ5" s="21"/>
      <c r="SGA5" s="21"/>
      <c r="SGB5" s="21"/>
      <c r="SGC5" s="21"/>
      <c r="SGD5" s="21"/>
      <c r="SGE5" s="21"/>
      <c r="SGF5" s="21"/>
      <c r="SGG5" s="21"/>
      <c r="SGH5" s="21"/>
      <c r="SGI5" s="21"/>
      <c r="SGJ5" s="21"/>
      <c r="SGK5" s="21"/>
      <c r="SGL5" s="21"/>
      <c r="SGM5" s="21"/>
      <c r="SGN5" s="21"/>
      <c r="SGO5" s="21"/>
      <c r="SGP5" s="21"/>
      <c r="SGQ5" s="21"/>
      <c r="SGR5" s="21"/>
      <c r="SGS5" s="21"/>
      <c r="SGT5" s="21"/>
      <c r="SGU5" s="21"/>
      <c r="SGV5" s="21"/>
      <c r="SGW5" s="21"/>
      <c r="SGX5" s="21"/>
      <c r="SGY5" s="21"/>
      <c r="SGZ5" s="21"/>
      <c r="SHA5" s="21"/>
      <c r="SHB5" s="21"/>
      <c r="SHC5" s="21"/>
      <c r="SHD5" s="21"/>
      <c r="SHE5" s="21"/>
      <c r="SHF5" s="21"/>
      <c r="SHG5" s="21"/>
      <c r="SHH5" s="21"/>
      <c r="SHI5" s="21"/>
      <c r="SHJ5" s="21"/>
      <c r="SHK5" s="21"/>
      <c r="SHL5" s="21"/>
      <c r="SHM5" s="21"/>
      <c r="SHN5" s="21"/>
      <c r="SHO5" s="21"/>
      <c r="SHP5" s="21"/>
      <c r="SHQ5" s="21"/>
      <c r="SHR5" s="21"/>
      <c r="SHS5" s="21"/>
      <c r="SHT5" s="21"/>
      <c r="SHU5" s="21"/>
      <c r="SHV5" s="21"/>
      <c r="SHW5" s="21"/>
      <c r="SHX5" s="21"/>
      <c r="SHY5" s="21"/>
      <c r="SHZ5" s="21"/>
      <c r="SIA5" s="21"/>
      <c r="SIB5" s="21"/>
      <c r="SIC5" s="21"/>
      <c r="SID5" s="21"/>
      <c r="SIE5" s="21"/>
      <c r="SIF5" s="21"/>
      <c r="SIG5" s="21"/>
      <c r="SIH5" s="21"/>
      <c r="SII5" s="21"/>
      <c r="SIJ5" s="21"/>
      <c r="SIK5" s="21"/>
      <c r="SIL5" s="21"/>
      <c r="SIM5" s="21"/>
      <c r="SIN5" s="21"/>
      <c r="SIO5" s="21"/>
      <c r="SIP5" s="21"/>
      <c r="SIQ5" s="21"/>
      <c r="SIR5" s="21"/>
      <c r="SIS5" s="21"/>
      <c r="SIT5" s="21"/>
      <c r="SIU5" s="21"/>
      <c r="SIV5" s="21"/>
      <c r="SIW5" s="21"/>
      <c r="SIX5" s="21"/>
      <c r="SIY5" s="21"/>
      <c r="SIZ5" s="21"/>
      <c r="SJA5" s="21"/>
      <c r="SJB5" s="21"/>
      <c r="SJC5" s="21"/>
      <c r="SJD5" s="21"/>
      <c r="SJE5" s="21"/>
      <c r="SJF5" s="21"/>
      <c r="SJG5" s="21"/>
      <c r="SJH5" s="21"/>
      <c r="SJI5" s="21"/>
      <c r="SJJ5" s="21"/>
      <c r="SJK5" s="21"/>
      <c r="SJL5" s="21"/>
      <c r="SJM5" s="21"/>
      <c r="SJN5" s="21"/>
      <c r="SJO5" s="21"/>
      <c r="SJP5" s="21"/>
      <c r="SJQ5" s="21"/>
      <c r="SJR5" s="21"/>
      <c r="SJS5" s="21"/>
      <c r="SJT5" s="21"/>
      <c r="SJU5" s="21"/>
      <c r="SJV5" s="21"/>
      <c r="SJW5" s="21"/>
      <c r="SJX5" s="21"/>
      <c r="SJY5" s="21"/>
      <c r="SJZ5" s="21"/>
      <c r="SKA5" s="21"/>
      <c r="SKB5" s="21"/>
      <c r="SKC5" s="21"/>
      <c r="SKD5" s="21"/>
      <c r="SKE5" s="21"/>
      <c r="SKF5" s="21"/>
      <c r="SKG5" s="21"/>
      <c r="SKH5" s="21"/>
      <c r="SKI5" s="21"/>
      <c r="SKJ5" s="21"/>
      <c r="SKK5" s="21"/>
      <c r="SKL5" s="21"/>
      <c r="SKM5" s="21"/>
      <c r="SKN5" s="21"/>
      <c r="SKO5" s="21"/>
      <c r="SKP5" s="21"/>
      <c r="SKQ5" s="21"/>
      <c r="SKR5" s="21"/>
      <c r="SKS5" s="21"/>
      <c r="SKT5" s="21"/>
      <c r="SKU5" s="21"/>
      <c r="SKV5" s="21"/>
      <c r="SKW5" s="21"/>
      <c r="SKX5" s="21"/>
      <c r="SKY5" s="21"/>
      <c r="SKZ5" s="21"/>
      <c r="SLA5" s="21"/>
      <c r="SLB5" s="21"/>
      <c r="SLC5" s="21"/>
      <c r="SLD5" s="21"/>
      <c r="SLE5" s="21"/>
      <c r="SLF5" s="21"/>
      <c r="SLG5" s="21"/>
      <c r="SLH5" s="21"/>
      <c r="SLI5" s="21"/>
      <c r="SLJ5" s="21"/>
      <c r="SLK5" s="21"/>
      <c r="SLL5" s="21"/>
      <c r="SLM5" s="21"/>
      <c r="SLN5" s="21"/>
      <c r="SLO5" s="21"/>
      <c r="SLP5" s="21"/>
      <c r="SLQ5" s="21"/>
      <c r="SLR5" s="21"/>
      <c r="SLS5" s="21"/>
      <c r="SLT5" s="21"/>
      <c r="SLU5" s="21"/>
      <c r="SLV5" s="21"/>
      <c r="SLW5" s="21"/>
      <c r="SLX5" s="21"/>
      <c r="SLY5" s="21"/>
      <c r="SLZ5" s="21"/>
      <c r="SMA5" s="21"/>
      <c r="SMB5" s="21"/>
      <c r="SMC5" s="21"/>
      <c r="SMD5" s="21"/>
      <c r="SME5" s="21"/>
      <c r="SMF5" s="21"/>
      <c r="SMG5" s="21"/>
      <c r="SMH5" s="21"/>
      <c r="SMI5" s="21"/>
      <c r="SMJ5" s="21"/>
      <c r="SMK5" s="21"/>
      <c r="SML5" s="21"/>
      <c r="SMM5" s="21"/>
      <c r="SMN5" s="21"/>
      <c r="SMO5" s="21"/>
      <c r="SMP5" s="21"/>
      <c r="SMQ5" s="21"/>
      <c r="SMR5" s="21"/>
      <c r="SMS5" s="21"/>
      <c r="SMT5" s="21"/>
      <c r="SMU5" s="21"/>
      <c r="SMV5" s="21"/>
      <c r="SMW5" s="21"/>
      <c r="SMX5" s="21"/>
      <c r="SMY5" s="21"/>
      <c r="SMZ5" s="21"/>
      <c r="SNA5" s="21"/>
      <c r="SNB5" s="21"/>
      <c r="SNC5" s="21"/>
      <c r="SND5" s="21"/>
      <c r="SNE5" s="21"/>
      <c r="SNF5" s="21"/>
      <c r="SNG5" s="21"/>
      <c r="SNH5" s="21"/>
      <c r="SNI5" s="21"/>
      <c r="SNJ5" s="21"/>
      <c r="SNK5" s="21"/>
      <c r="SNL5" s="21"/>
      <c r="SNM5" s="21"/>
      <c r="SNN5" s="21"/>
      <c r="SNO5" s="21"/>
      <c r="SNP5" s="21"/>
      <c r="SNQ5" s="21"/>
      <c r="SNR5" s="21"/>
      <c r="SNS5" s="21"/>
      <c r="SNT5" s="21"/>
      <c r="SNU5" s="21"/>
      <c r="SNV5" s="21"/>
      <c r="SNW5" s="21"/>
      <c r="SNX5" s="21"/>
      <c r="SNY5" s="21"/>
      <c r="SNZ5" s="21"/>
      <c r="SOA5" s="21"/>
      <c r="SOB5" s="21"/>
      <c r="SOC5" s="21"/>
      <c r="SOD5" s="21"/>
      <c r="SOE5" s="21"/>
      <c r="SOF5" s="21"/>
      <c r="SOG5" s="21"/>
      <c r="SOH5" s="21"/>
      <c r="SOI5" s="21"/>
      <c r="SOJ5" s="21"/>
      <c r="SOK5" s="21"/>
      <c r="SOL5" s="21"/>
      <c r="SOM5" s="21"/>
      <c r="SON5" s="21"/>
      <c r="SOO5" s="21"/>
      <c r="SOP5" s="21"/>
      <c r="SOQ5" s="21"/>
      <c r="SOR5" s="21"/>
      <c r="SOS5" s="21"/>
      <c r="SOT5" s="21"/>
      <c r="SOU5" s="21"/>
      <c r="SOV5" s="21"/>
      <c r="SOW5" s="21"/>
      <c r="SOX5" s="21"/>
      <c r="SOY5" s="21"/>
      <c r="SOZ5" s="21"/>
      <c r="SPA5" s="21"/>
      <c r="SPB5" s="21"/>
      <c r="SPC5" s="21"/>
      <c r="SPD5" s="21"/>
      <c r="SPE5" s="21"/>
      <c r="SPF5" s="21"/>
      <c r="SPG5" s="21"/>
      <c r="SPH5" s="21"/>
      <c r="SPI5" s="21"/>
      <c r="SPJ5" s="21"/>
      <c r="SPK5" s="21"/>
      <c r="SPL5" s="21"/>
      <c r="SPM5" s="21"/>
      <c r="SPN5" s="21"/>
      <c r="SPO5" s="21"/>
      <c r="SPP5" s="21"/>
      <c r="SPQ5" s="21"/>
      <c r="SPR5" s="21"/>
      <c r="SPS5" s="21"/>
      <c r="SPT5" s="21"/>
      <c r="SPU5" s="21"/>
      <c r="SPV5" s="21"/>
      <c r="SPW5" s="21"/>
      <c r="SPX5" s="21"/>
      <c r="SPY5" s="21"/>
      <c r="SPZ5" s="21"/>
      <c r="SQA5" s="21"/>
      <c r="SQB5" s="21"/>
      <c r="SQC5" s="21"/>
      <c r="SQD5" s="21"/>
      <c r="SQE5" s="21"/>
      <c r="SQF5" s="21"/>
      <c r="SQG5" s="21"/>
      <c r="SQH5" s="21"/>
      <c r="SQI5" s="21"/>
      <c r="SQJ5" s="21"/>
      <c r="SQK5" s="21"/>
      <c r="SQL5" s="21"/>
      <c r="SQM5" s="21"/>
      <c r="SQN5" s="21"/>
      <c r="SQO5" s="21"/>
      <c r="SQP5" s="21"/>
      <c r="SQQ5" s="21"/>
      <c r="SQR5" s="21"/>
      <c r="SQS5" s="21"/>
      <c r="SQT5" s="21"/>
      <c r="SQU5" s="21"/>
      <c r="SQV5" s="21"/>
      <c r="SQW5" s="21"/>
      <c r="SQX5" s="21"/>
      <c r="SQY5" s="21"/>
      <c r="SQZ5" s="21"/>
      <c r="SRA5" s="21"/>
      <c r="SRB5" s="21"/>
      <c r="SRC5" s="21"/>
      <c r="SRD5" s="21"/>
      <c r="SRE5" s="21"/>
      <c r="SRF5" s="21"/>
      <c r="SRG5" s="21"/>
      <c r="SRH5" s="21"/>
      <c r="SRI5" s="21"/>
      <c r="SRJ5" s="21"/>
      <c r="SRK5" s="21"/>
      <c r="SRL5" s="21"/>
      <c r="SRM5" s="21"/>
      <c r="SRN5" s="21"/>
      <c r="SRO5" s="21"/>
      <c r="SRP5" s="21"/>
      <c r="SRQ5" s="21"/>
      <c r="SRR5" s="21"/>
      <c r="SRS5" s="21"/>
      <c r="SRT5" s="21"/>
      <c r="SRU5" s="21"/>
      <c r="SRV5" s="21"/>
      <c r="SRW5" s="21"/>
      <c r="SRX5" s="21"/>
      <c r="SRY5" s="21"/>
      <c r="SRZ5" s="21"/>
      <c r="SSA5" s="21"/>
      <c r="SSB5" s="21"/>
      <c r="SSC5" s="21"/>
      <c r="SSD5" s="21"/>
      <c r="SSE5" s="21"/>
      <c r="SSF5" s="21"/>
      <c r="SSG5" s="21"/>
      <c r="SSH5" s="21"/>
      <c r="SSI5" s="21"/>
      <c r="SSJ5" s="21"/>
      <c r="SSK5" s="21"/>
      <c r="SSL5" s="21"/>
      <c r="SSM5" s="21"/>
      <c r="SSN5" s="21"/>
      <c r="SSO5" s="21"/>
      <c r="SSP5" s="21"/>
      <c r="SSQ5" s="21"/>
      <c r="SSR5" s="21"/>
      <c r="SSS5" s="21"/>
      <c r="SST5" s="21"/>
      <c r="SSU5" s="21"/>
      <c r="SSV5" s="21"/>
      <c r="SSW5" s="21"/>
      <c r="SSX5" s="21"/>
      <c r="SSY5" s="21"/>
      <c r="SSZ5" s="21"/>
      <c r="STA5" s="21"/>
      <c r="STB5" s="21"/>
      <c r="STC5" s="21"/>
      <c r="STD5" s="21"/>
      <c r="STE5" s="21"/>
      <c r="STF5" s="21"/>
      <c r="STG5" s="21"/>
      <c r="STH5" s="21"/>
      <c r="STI5" s="21"/>
      <c r="STJ5" s="21"/>
      <c r="STK5" s="21"/>
      <c r="STL5" s="21"/>
      <c r="STM5" s="21"/>
      <c r="STN5" s="21"/>
      <c r="STO5" s="21"/>
      <c r="STP5" s="21"/>
      <c r="STQ5" s="21"/>
      <c r="STR5" s="21"/>
      <c r="STS5" s="21"/>
      <c r="STT5" s="21"/>
      <c r="STU5" s="21"/>
      <c r="STV5" s="21"/>
      <c r="STW5" s="21"/>
      <c r="STX5" s="21"/>
      <c r="STY5" s="21"/>
      <c r="STZ5" s="21"/>
      <c r="SUA5" s="21"/>
      <c r="SUB5" s="21"/>
      <c r="SUC5" s="21"/>
      <c r="SUD5" s="21"/>
      <c r="SUE5" s="21"/>
      <c r="SUF5" s="21"/>
      <c r="SUG5" s="21"/>
      <c r="SUH5" s="21"/>
      <c r="SUI5" s="21"/>
      <c r="SUJ5" s="21"/>
      <c r="SUK5" s="21"/>
      <c r="SUL5" s="21"/>
      <c r="SUM5" s="21"/>
      <c r="SUN5" s="21"/>
      <c r="SUO5" s="21"/>
      <c r="SUP5" s="21"/>
      <c r="SUQ5" s="21"/>
      <c r="SUR5" s="21"/>
      <c r="SUS5" s="21"/>
      <c r="SUT5" s="21"/>
      <c r="SUU5" s="21"/>
      <c r="SUV5" s="21"/>
      <c r="SUW5" s="21"/>
      <c r="SUX5" s="21"/>
      <c r="SUY5" s="21"/>
      <c r="SUZ5" s="21"/>
      <c r="SVA5" s="21"/>
      <c r="SVB5" s="21"/>
      <c r="SVC5" s="21"/>
      <c r="SVD5" s="21"/>
      <c r="SVE5" s="21"/>
      <c r="SVF5" s="21"/>
      <c r="SVG5" s="21"/>
      <c r="SVH5" s="21"/>
      <c r="SVI5" s="21"/>
      <c r="SVJ5" s="21"/>
      <c r="SVK5" s="21"/>
      <c r="SVL5" s="21"/>
      <c r="SVM5" s="21"/>
      <c r="SVN5" s="21"/>
      <c r="SVO5" s="21"/>
      <c r="SVP5" s="21"/>
      <c r="SVQ5" s="21"/>
      <c r="SVR5" s="21"/>
      <c r="SVS5" s="21"/>
      <c r="SVT5" s="21"/>
      <c r="SVU5" s="21"/>
      <c r="SVV5" s="21"/>
      <c r="SVW5" s="21"/>
      <c r="SVX5" s="21"/>
      <c r="SVY5" s="21"/>
      <c r="SVZ5" s="21"/>
      <c r="SWA5" s="21"/>
      <c r="SWB5" s="21"/>
      <c r="SWC5" s="21"/>
      <c r="SWD5" s="21"/>
      <c r="SWE5" s="21"/>
      <c r="SWF5" s="21"/>
      <c r="SWG5" s="21"/>
      <c r="SWH5" s="21"/>
      <c r="SWI5" s="21"/>
      <c r="SWJ5" s="21"/>
      <c r="SWK5" s="21"/>
      <c r="SWL5" s="21"/>
      <c r="SWM5" s="21"/>
      <c r="SWN5" s="21"/>
      <c r="SWO5" s="21"/>
      <c r="SWP5" s="21"/>
      <c r="SWQ5" s="21"/>
      <c r="SWR5" s="21"/>
      <c r="SWS5" s="21"/>
      <c r="SWT5" s="21"/>
      <c r="SWU5" s="21"/>
      <c r="SWV5" s="21"/>
      <c r="SWW5" s="21"/>
      <c r="SWX5" s="21"/>
      <c r="SWY5" s="21"/>
      <c r="SWZ5" s="21"/>
      <c r="SXA5" s="21"/>
      <c r="SXB5" s="21"/>
      <c r="SXC5" s="21"/>
      <c r="SXD5" s="21"/>
      <c r="SXE5" s="21"/>
      <c r="SXF5" s="21"/>
      <c r="SXG5" s="21"/>
      <c r="SXH5" s="21"/>
      <c r="SXI5" s="21"/>
      <c r="SXJ5" s="21"/>
      <c r="SXK5" s="21"/>
      <c r="SXL5" s="21"/>
      <c r="SXM5" s="21"/>
      <c r="SXN5" s="21"/>
      <c r="SXO5" s="21"/>
      <c r="SXP5" s="21"/>
      <c r="SXQ5" s="21"/>
      <c r="SXR5" s="21"/>
      <c r="SXS5" s="21"/>
      <c r="SXT5" s="21"/>
      <c r="SXU5" s="21"/>
      <c r="SXV5" s="21"/>
      <c r="SXW5" s="21"/>
      <c r="SXX5" s="21"/>
      <c r="SXY5" s="21"/>
      <c r="SXZ5" s="21"/>
      <c r="SYA5" s="21"/>
      <c r="SYB5" s="21"/>
      <c r="SYC5" s="21"/>
      <c r="SYD5" s="21"/>
      <c r="SYE5" s="21"/>
      <c r="SYF5" s="21"/>
      <c r="SYG5" s="21"/>
      <c r="SYH5" s="21"/>
      <c r="SYI5" s="21"/>
      <c r="SYJ5" s="21"/>
      <c r="SYK5" s="21"/>
      <c r="SYL5" s="21"/>
      <c r="SYM5" s="21"/>
      <c r="SYN5" s="21"/>
      <c r="SYO5" s="21"/>
      <c r="SYP5" s="21"/>
      <c r="SYQ5" s="21"/>
      <c r="SYR5" s="21"/>
      <c r="SYS5" s="21"/>
      <c r="SYT5" s="21"/>
      <c r="SYU5" s="21"/>
      <c r="SYV5" s="21"/>
      <c r="SYW5" s="21"/>
      <c r="SYX5" s="21"/>
      <c r="SYY5" s="21"/>
      <c r="SYZ5" s="21"/>
      <c r="SZA5" s="21"/>
      <c r="SZB5" s="21"/>
      <c r="SZC5" s="21"/>
      <c r="SZD5" s="21"/>
      <c r="SZE5" s="21"/>
      <c r="SZF5" s="21"/>
      <c r="SZG5" s="21"/>
      <c r="SZH5" s="21"/>
      <c r="SZI5" s="21"/>
      <c r="SZJ5" s="21"/>
      <c r="SZK5" s="21"/>
      <c r="SZL5" s="21"/>
      <c r="SZM5" s="21"/>
      <c r="SZN5" s="21"/>
      <c r="SZO5" s="21"/>
      <c r="SZP5" s="21"/>
      <c r="SZQ5" s="21"/>
      <c r="SZR5" s="21"/>
      <c r="SZS5" s="21"/>
      <c r="SZT5" s="21"/>
      <c r="SZU5" s="21"/>
      <c r="SZV5" s="21"/>
      <c r="SZW5" s="21"/>
      <c r="SZX5" s="21"/>
      <c r="SZY5" s="21"/>
      <c r="SZZ5" s="21"/>
      <c r="TAA5" s="21"/>
      <c r="TAB5" s="21"/>
      <c r="TAC5" s="21"/>
      <c r="TAD5" s="21"/>
      <c r="TAE5" s="21"/>
      <c r="TAF5" s="21"/>
      <c r="TAG5" s="21"/>
      <c r="TAH5" s="21"/>
      <c r="TAI5" s="21"/>
      <c r="TAJ5" s="21"/>
      <c r="TAK5" s="21"/>
      <c r="TAL5" s="21"/>
      <c r="TAM5" s="21"/>
      <c r="TAN5" s="21"/>
      <c r="TAO5" s="21"/>
      <c r="TAP5" s="21"/>
      <c r="TAQ5" s="21"/>
      <c r="TAR5" s="21"/>
      <c r="TAS5" s="21"/>
      <c r="TAT5" s="21"/>
      <c r="TAU5" s="21"/>
      <c r="TAV5" s="21"/>
      <c r="TAW5" s="21"/>
      <c r="TAX5" s="21"/>
      <c r="TAY5" s="21"/>
      <c r="TAZ5" s="21"/>
      <c r="TBA5" s="21"/>
      <c r="TBB5" s="21"/>
      <c r="TBC5" s="21"/>
      <c r="TBD5" s="21"/>
      <c r="TBE5" s="21"/>
      <c r="TBF5" s="21"/>
      <c r="TBG5" s="21"/>
      <c r="TBH5" s="21"/>
      <c r="TBI5" s="21"/>
      <c r="TBJ5" s="21"/>
      <c r="TBK5" s="21"/>
      <c r="TBL5" s="21"/>
      <c r="TBM5" s="21"/>
      <c r="TBN5" s="21"/>
      <c r="TBO5" s="21"/>
      <c r="TBP5" s="21"/>
      <c r="TBQ5" s="21"/>
      <c r="TBR5" s="21"/>
      <c r="TBS5" s="21"/>
      <c r="TBT5" s="21"/>
      <c r="TBU5" s="21"/>
      <c r="TBV5" s="21"/>
      <c r="TBW5" s="21"/>
      <c r="TBX5" s="21"/>
      <c r="TBY5" s="21"/>
      <c r="TBZ5" s="21"/>
      <c r="TCA5" s="21"/>
      <c r="TCB5" s="21"/>
      <c r="TCC5" s="21"/>
      <c r="TCD5" s="21"/>
      <c r="TCE5" s="21"/>
      <c r="TCF5" s="21"/>
      <c r="TCG5" s="21"/>
      <c r="TCH5" s="21"/>
      <c r="TCI5" s="21"/>
      <c r="TCJ5" s="21"/>
      <c r="TCK5" s="21"/>
      <c r="TCL5" s="21"/>
      <c r="TCM5" s="21"/>
      <c r="TCN5" s="21"/>
      <c r="TCO5" s="21"/>
      <c r="TCP5" s="21"/>
      <c r="TCQ5" s="21"/>
      <c r="TCR5" s="21"/>
      <c r="TCS5" s="21"/>
      <c r="TCT5" s="21"/>
      <c r="TCU5" s="21"/>
      <c r="TCV5" s="21"/>
      <c r="TCW5" s="21"/>
      <c r="TCX5" s="21"/>
      <c r="TCY5" s="21"/>
      <c r="TCZ5" s="21"/>
      <c r="TDA5" s="21"/>
      <c r="TDB5" s="21"/>
      <c r="TDC5" s="21"/>
      <c r="TDD5" s="21"/>
      <c r="TDE5" s="21"/>
      <c r="TDF5" s="21"/>
      <c r="TDG5" s="21"/>
      <c r="TDH5" s="21"/>
      <c r="TDI5" s="21"/>
      <c r="TDJ5" s="21"/>
      <c r="TDK5" s="21"/>
      <c r="TDL5" s="21"/>
      <c r="TDM5" s="21"/>
      <c r="TDN5" s="21"/>
      <c r="TDO5" s="21"/>
      <c r="TDP5" s="21"/>
      <c r="TDQ5" s="21"/>
      <c r="TDR5" s="21"/>
      <c r="TDS5" s="21"/>
      <c r="TDT5" s="21"/>
      <c r="TDU5" s="21"/>
      <c r="TDV5" s="21"/>
      <c r="TDW5" s="21"/>
      <c r="TDX5" s="21"/>
      <c r="TDY5" s="21"/>
      <c r="TDZ5" s="21"/>
      <c r="TEA5" s="21"/>
      <c r="TEB5" s="21"/>
      <c r="TEC5" s="21"/>
      <c r="TED5" s="21"/>
      <c r="TEE5" s="21"/>
      <c r="TEF5" s="21"/>
      <c r="TEG5" s="21"/>
      <c r="TEH5" s="21"/>
      <c r="TEI5" s="21"/>
      <c r="TEJ5" s="21"/>
      <c r="TEK5" s="21"/>
      <c r="TEL5" s="21"/>
      <c r="TEM5" s="21"/>
      <c r="TEN5" s="21"/>
      <c r="TEO5" s="21"/>
      <c r="TEP5" s="21"/>
      <c r="TEQ5" s="21"/>
      <c r="TER5" s="21"/>
      <c r="TES5" s="21"/>
      <c r="TET5" s="21"/>
      <c r="TEU5" s="21"/>
      <c r="TEV5" s="21"/>
      <c r="TEW5" s="21"/>
      <c r="TEX5" s="21"/>
      <c r="TEY5" s="21"/>
      <c r="TEZ5" s="21"/>
      <c r="TFA5" s="21"/>
      <c r="TFB5" s="21"/>
      <c r="TFC5" s="21"/>
      <c r="TFD5" s="21"/>
      <c r="TFE5" s="21"/>
      <c r="TFF5" s="21"/>
      <c r="TFG5" s="21"/>
      <c r="TFH5" s="21"/>
      <c r="TFI5" s="21"/>
      <c r="TFJ5" s="21"/>
      <c r="TFK5" s="21"/>
      <c r="TFL5" s="21"/>
      <c r="TFM5" s="21"/>
      <c r="TFN5" s="21"/>
      <c r="TFO5" s="21"/>
      <c r="TFP5" s="21"/>
      <c r="TFQ5" s="21"/>
      <c r="TFR5" s="21"/>
      <c r="TFS5" s="21"/>
      <c r="TFT5" s="21"/>
      <c r="TFU5" s="21"/>
      <c r="TFV5" s="21"/>
      <c r="TFW5" s="21"/>
      <c r="TFX5" s="21"/>
      <c r="TFY5" s="21"/>
      <c r="TFZ5" s="21"/>
      <c r="TGA5" s="21"/>
      <c r="TGB5" s="21"/>
      <c r="TGC5" s="21"/>
      <c r="TGD5" s="21"/>
      <c r="TGE5" s="21"/>
      <c r="TGF5" s="21"/>
      <c r="TGG5" s="21"/>
      <c r="TGH5" s="21"/>
      <c r="TGI5" s="21"/>
      <c r="TGJ5" s="21"/>
      <c r="TGK5" s="21"/>
      <c r="TGL5" s="21"/>
      <c r="TGM5" s="21"/>
      <c r="TGN5" s="21"/>
      <c r="TGO5" s="21"/>
      <c r="TGP5" s="21"/>
      <c r="TGQ5" s="21"/>
      <c r="TGR5" s="21"/>
      <c r="TGS5" s="21"/>
      <c r="TGT5" s="21"/>
      <c r="TGU5" s="21"/>
      <c r="TGV5" s="21"/>
      <c r="TGW5" s="21"/>
      <c r="TGX5" s="21"/>
      <c r="TGY5" s="21"/>
      <c r="TGZ5" s="21"/>
      <c r="THA5" s="21"/>
      <c r="THB5" s="21"/>
      <c r="THC5" s="21"/>
      <c r="THD5" s="21"/>
      <c r="THE5" s="21"/>
      <c r="THF5" s="21"/>
      <c r="THG5" s="21"/>
      <c r="THH5" s="21"/>
      <c r="THI5" s="21"/>
      <c r="THJ5" s="21"/>
      <c r="THK5" s="21"/>
      <c r="THL5" s="21"/>
      <c r="THM5" s="21"/>
      <c r="THN5" s="21"/>
      <c r="THO5" s="21"/>
      <c r="THP5" s="21"/>
      <c r="THQ5" s="21"/>
      <c r="THR5" s="21"/>
      <c r="THS5" s="21"/>
      <c r="THT5" s="21"/>
      <c r="THU5" s="21"/>
      <c r="THV5" s="21"/>
      <c r="THW5" s="21"/>
      <c r="THX5" s="21"/>
      <c r="THY5" s="21"/>
      <c r="THZ5" s="21"/>
      <c r="TIA5" s="21"/>
      <c r="TIB5" s="21"/>
      <c r="TIC5" s="21"/>
      <c r="TID5" s="21"/>
      <c r="TIE5" s="21"/>
      <c r="TIF5" s="21"/>
      <c r="TIG5" s="21"/>
      <c r="TIH5" s="21"/>
      <c r="TII5" s="21"/>
      <c r="TIJ5" s="21"/>
      <c r="TIK5" s="21"/>
      <c r="TIL5" s="21"/>
      <c r="TIM5" s="21"/>
      <c r="TIN5" s="21"/>
      <c r="TIO5" s="21"/>
      <c r="TIP5" s="21"/>
      <c r="TIQ5" s="21"/>
      <c r="TIR5" s="21"/>
      <c r="TIS5" s="21"/>
      <c r="TIT5" s="21"/>
      <c r="TIU5" s="21"/>
      <c r="TIV5" s="21"/>
      <c r="TIW5" s="21"/>
      <c r="TIX5" s="21"/>
      <c r="TIY5" s="21"/>
      <c r="TIZ5" s="21"/>
      <c r="TJA5" s="21"/>
      <c r="TJB5" s="21"/>
      <c r="TJC5" s="21"/>
      <c r="TJD5" s="21"/>
      <c r="TJE5" s="21"/>
      <c r="TJF5" s="21"/>
      <c r="TJG5" s="21"/>
      <c r="TJH5" s="21"/>
      <c r="TJI5" s="21"/>
      <c r="TJJ5" s="21"/>
      <c r="TJK5" s="21"/>
      <c r="TJL5" s="21"/>
      <c r="TJM5" s="21"/>
      <c r="TJN5" s="21"/>
      <c r="TJO5" s="21"/>
      <c r="TJP5" s="21"/>
      <c r="TJQ5" s="21"/>
      <c r="TJR5" s="21"/>
      <c r="TJS5" s="21"/>
      <c r="TJT5" s="21"/>
      <c r="TJU5" s="21"/>
      <c r="TJV5" s="21"/>
      <c r="TJW5" s="21"/>
      <c r="TJX5" s="21"/>
      <c r="TJY5" s="21"/>
      <c r="TJZ5" s="21"/>
      <c r="TKA5" s="21"/>
      <c r="TKB5" s="21"/>
      <c r="TKC5" s="21"/>
      <c r="TKD5" s="21"/>
      <c r="TKE5" s="21"/>
      <c r="TKF5" s="21"/>
      <c r="TKG5" s="21"/>
      <c r="TKH5" s="21"/>
      <c r="TKI5" s="21"/>
      <c r="TKJ5" s="21"/>
      <c r="TKK5" s="21"/>
      <c r="TKL5" s="21"/>
      <c r="TKM5" s="21"/>
      <c r="TKN5" s="21"/>
      <c r="TKO5" s="21"/>
      <c r="TKP5" s="21"/>
      <c r="TKQ5" s="21"/>
      <c r="TKR5" s="21"/>
      <c r="TKS5" s="21"/>
      <c r="TKT5" s="21"/>
      <c r="TKU5" s="21"/>
      <c r="TKV5" s="21"/>
      <c r="TKW5" s="21"/>
      <c r="TKX5" s="21"/>
      <c r="TKY5" s="21"/>
      <c r="TKZ5" s="21"/>
      <c r="TLA5" s="21"/>
      <c r="TLB5" s="21"/>
      <c r="TLC5" s="21"/>
      <c r="TLD5" s="21"/>
      <c r="TLE5" s="21"/>
      <c r="TLF5" s="21"/>
      <c r="TLG5" s="21"/>
      <c r="TLH5" s="21"/>
      <c r="TLI5" s="21"/>
      <c r="TLJ5" s="21"/>
      <c r="TLK5" s="21"/>
      <c r="TLL5" s="21"/>
      <c r="TLM5" s="21"/>
      <c r="TLN5" s="21"/>
      <c r="TLO5" s="21"/>
      <c r="TLP5" s="21"/>
      <c r="TLQ5" s="21"/>
      <c r="TLR5" s="21"/>
      <c r="TLS5" s="21"/>
      <c r="TLT5" s="21"/>
      <c r="TLU5" s="21"/>
      <c r="TLV5" s="21"/>
      <c r="TLW5" s="21"/>
      <c r="TLX5" s="21"/>
      <c r="TLY5" s="21"/>
      <c r="TLZ5" s="21"/>
      <c r="TMA5" s="21"/>
      <c r="TMB5" s="21"/>
      <c r="TMC5" s="21"/>
      <c r="TMD5" s="21"/>
      <c r="TME5" s="21"/>
      <c r="TMF5" s="21"/>
      <c r="TMG5" s="21"/>
      <c r="TMH5" s="21"/>
      <c r="TMI5" s="21"/>
      <c r="TMJ5" s="21"/>
      <c r="TMK5" s="21"/>
      <c r="TML5" s="21"/>
      <c r="TMM5" s="21"/>
      <c r="TMN5" s="21"/>
      <c r="TMO5" s="21"/>
      <c r="TMP5" s="21"/>
      <c r="TMQ5" s="21"/>
      <c r="TMR5" s="21"/>
      <c r="TMS5" s="21"/>
      <c r="TMT5" s="21"/>
      <c r="TMU5" s="21"/>
      <c r="TMV5" s="21"/>
      <c r="TMW5" s="21"/>
      <c r="TMX5" s="21"/>
      <c r="TMY5" s="21"/>
      <c r="TMZ5" s="21"/>
      <c r="TNA5" s="21"/>
      <c r="TNB5" s="21"/>
      <c r="TNC5" s="21"/>
      <c r="TND5" s="21"/>
      <c r="TNE5" s="21"/>
      <c r="TNF5" s="21"/>
      <c r="TNG5" s="21"/>
      <c r="TNH5" s="21"/>
      <c r="TNI5" s="21"/>
      <c r="TNJ5" s="21"/>
      <c r="TNK5" s="21"/>
      <c r="TNL5" s="21"/>
      <c r="TNM5" s="21"/>
      <c r="TNN5" s="21"/>
      <c r="TNO5" s="21"/>
      <c r="TNP5" s="21"/>
      <c r="TNQ5" s="21"/>
      <c r="TNR5" s="21"/>
      <c r="TNS5" s="21"/>
      <c r="TNT5" s="21"/>
      <c r="TNU5" s="21"/>
      <c r="TNV5" s="21"/>
      <c r="TNW5" s="21"/>
      <c r="TNX5" s="21"/>
      <c r="TNY5" s="21"/>
      <c r="TNZ5" s="21"/>
      <c r="TOA5" s="21"/>
      <c r="TOB5" s="21"/>
      <c r="TOC5" s="21"/>
      <c r="TOD5" s="21"/>
      <c r="TOE5" s="21"/>
      <c r="TOF5" s="21"/>
      <c r="TOG5" s="21"/>
      <c r="TOH5" s="21"/>
      <c r="TOI5" s="21"/>
      <c r="TOJ5" s="21"/>
      <c r="TOK5" s="21"/>
      <c r="TOL5" s="21"/>
      <c r="TOM5" s="21"/>
      <c r="TON5" s="21"/>
      <c r="TOO5" s="21"/>
      <c r="TOP5" s="21"/>
      <c r="TOQ5" s="21"/>
      <c r="TOR5" s="21"/>
      <c r="TOS5" s="21"/>
      <c r="TOT5" s="21"/>
      <c r="TOU5" s="21"/>
      <c r="TOV5" s="21"/>
      <c r="TOW5" s="21"/>
      <c r="TOX5" s="21"/>
      <c r="TOY5" s="21"/>
      <c r="TOZ5" s="21"/>
      <c r="TPA5" s="21"/>
      <c r="TPB5" s="21"/>
      <c r="TPC5" s="21"/>
      <c r="TPD5" s="21"/>
      <c r="TPE5" s="21"/>
      <c r="TPF5" s="21"/>
      <c r="TPG5" s="21"/>
      <c r="TPH5" s="21"/>
      <c r="TPI5" s="21"/>
      <c r="TPJ5" s="21"/>
      <c r="TPK5" s="21"/>
      <c r="TPL5" s="21"/>
      <c r="TPM5" s="21"/>
      <c r="TPN5" s="21"/>
      <c r="TPO5" s="21"/>
      <c r="TPP5" s="21"/>
      <c r="TPQ5" s="21"/>
      <c r="TPR5" s="21"/>
      <c r="TPS5" s="21"/>
      <c r="TPT5" s="21"/>
      <c r="TPU5" s="21"/>
      <c r="TPV5" s="21"/>
      <c r="TPW5" s="21"/>
      <c r="TPX5" s="21"/>
      <c r="TPY5" s="21"/>
      <c r="TPZ5" s="21"/>
      <c r="TQA5" s="21"/>
      <c r="TQB5" s="21"/>
      <c r="TQC5" s="21"/>
      <c r="TQD5" s="21"/>
      <c r="TQE5" s="21"/>
      <c r="TQF5" s="21"/>
      <c r="TQG5" s="21"/>
      <c r="TQH5" s="21"/>
      <c r="TQI5" s="21"/>
      <c r="TQJ5" s="21"/>
      <c r="TQK5" s="21"/>
      <c r="TQL5" s="21"/>
      <c r="TQM5" s="21"/>
      <c r="TQN5" s="21"/>
      <c r="TQO5" s="21"/>
      <c r="TQP5" s="21"/>
      <c r="TQQ5" s="21"/>
      <c r="TQR5" s="21"/>
      <c r="TQS5" s="21"/>
      <c r="TQT5" s="21"/>
      <c r="TQU5" s="21"/>
      <c r="TQV5" s="21"/>
      <c r="TQW5" s="21"/>
      <c r="TQX5" s="21"/>
      <c r="TQY5" s="21"/>
      <c r="TQZ5" s="21"/>
      <c r="TRA5" s="21"/>
      <c r="TRB5" s="21"/>
      <c r="TRC5" s="21"/>
      <c r="TRD5" s="21"/>
      <c r="TRE5" s="21"/>
      <c r="TRF5" s="21"/>
      <c r="TRG5" s="21"/>
      <c r="TRH5" s="21"/>
      <c r="TRI5" s="21"/>
      <c r="TRJ5" s="21"/>
      <c r="TRK5" s="21"/>
      <c r="TRL5" s="21"/>
      <c r="TRM5" s="21"/>
      <c r="TRN5" s="21"/>
      <c r="TRO5" s="21"/>
      <c r="TRP5" s="21"/>
      <c r="TRQ5" s="21"/>
      <c r="TRR5" s="21"/>
      <c r="TRS5" s="21"/>
      <c r="TRT5" s="21"/>
      <c r="TRU5" s="21"/>
      <c r="TRV5" s="21"/>
      <c r="TRW5" s="21"/>
      <c r="TRX5" s="21"/>
      <c r="TRY5" s="21"/>
      <c r="TRZ5" s="21"/>
      <c r="TSA5" s="21"/>
      <c r="TSB5" s="21"/>
      <c r="TSC5" s="21"/>
      <c r="TSD5" s="21"/>
      <c r="TSE5" s="21"/>
      <c r="TSF5" s="21"/>
      <c r="TSG5" s="21"/>
      <c r="TSH5" s="21"/>
      <c r="TSI5" s="21"/>
      <c r="TSJ5" s="21"/>
      <c r="TSK5" s="21"/>
      <c r="TSL5" s="21"/>
      <c r="TSM5" s="21"/>
      <c r="TSN5" s="21"/>
      <c r="TSO5" s="21"/>
      <c r="TSP5" s="21"/>
      <c r="TSQ5" s="21"/>
      <c r="TSR5" s="21"/>
      <c r="TSS5" s="21"/>
      <c r="TST5" s="21"/>
      <c r="TSU5" s="21"/>
      <c r="TSV5" s="21"/>
      <c r="TSW5" s="21"/>
      <c r="TSX5" s="21"/>
      <c r="TSY5" s="21"/>
      <c r="TSZ5" s="21"/>
      <c r="TTA5" s="21"/>
      <c r="TTB5" s="21"/>
      <c r="TTC5" s="21"/>
      <c r="TTD5" s="21"/>
      <c r="TTE5" s="21"/>
      <c r="TTF5" s="21"/>
      <c r="TTG5" s="21"/>
      <c r="TTH5" s="21"/>
      <c r="TTI5" s="21"/>
      <c r="TTJ5" s="21"/>
      <c r="TTK5" s="21"/>
      <c r="TTL5" s="21"/>
      <c r="TTM5" s="21"/>
      <c r="TTN5" s="21"/>
      <c r="TTO5" s="21"/>
      <c r="TTP5" s="21"/>
      <c r="TTQ5" s="21"/>
      <c r="TTR5" s="21"/>
      <c r="TTS5" s="21"/>
      <c r="TTT5" s="21"/>
      <c r="TTU5" s="21"/>
      <c r="TTV5" s="21"/>
      <c r="TTW5" s="21"/>
      <c r="TTX5" s="21"/>
      <c r="TTY5" s="21"/>
      <c r="TTZ5" s="21"/>
      <c r="TUA5" s="21"/>
      <c r="TUB5" s="21"/>
      <c r="TUC5" s="21"/>
      <c r="TUD5" s="21"/>
      <c r="TUE5" s="21"/>
      <c r="TUF5" s="21"/>
      <c r="TUG5" s="21"/>
      <c r="TUH5" s="21"/>
      <c r="TUI5" s="21"/>
      <c r="TUJ5" s="21"/>
      <c r="TUK5" s="21"/>
      <c r="TUL5" s="21"/>
      <c r="TUM5" s="21"/>
      <c r="TUN5" s="21"/>
      <c r="TUO5" s="21"/>
      <c r="TUP5" s="21"/>
      <c r="TUQ5" s="21"/>
      <c r="TUR5" s="21"/>
      <c r="TUS5" s="21"/>
      <c r="TUT5" s="21"/>
      <c r="TUU5" s="21"/>
      <c r="TUV5" s="21"/>
      <c r="TUW5" s="21"/>
      <c r="TUX5" s="21"/>
      <c r="TUY5" s="21"/>
      <c r="TUZ5" s="21"/>
      <c r="TVA5" s="21"/>
      <c r="TVB5" s="21"/>
      <c r="TVC5" s="21"/>
      <c r="TVD5" s="21"/>
      <c r="TVE5" s="21"/>
      <c r="TVF5" s="21"/>
      <c r="TVG5" s="21"/>
      <c r="TVH5" s="21"/>
      <c r="TVI5" s="21"/>
      <c r="TVJ5" s="21"/>
      <c r="TVK5" s="21"/>
      <c r="TVL5" s="21"/>
      <c r="TVM5" s="21"/>
      <c r="TVN5" s="21"/>
      <c r="TVO5" s="21"/>
      <c r="TVP5" s="21"/>
      <c r="TVQ5" s="21"/>
      <c r="TVR5" s="21"/>
      <c r="TVS5" s="21"/>
      <c r="TVT5" s="21"/>
      <c r="TVU5" s="21"/>
      <c r="TVV5" s="21"/>
      <c r="TVW5" s="21"/>
      <c r="TVX5" s="21"/>
      <c r="TVY5" s="21"/>
      <c r="TVZ5" s="21"/>
      <c r="TWA5" s="21"/>
      <c r="TWB5" s="21"/>
      <c r="TWC5" s="21"/>
      <c r="TWD5" s="21"/>
      <c r="TWE5" s="21"/>
      <c r="TWF5" s="21"/>
      <c r="TWG5" s="21"/>
      <c r="TWH5" s="21"/>
      <c r="TWI5" s="21"/>
      <c r="TWJ5" s="21"/>
      <c r="TWK5" s="21"/>
      <c r="TWL5" s="21"/>
      <c r="TWM5" s="21"/>
      <c r="TWN5" s="21"/>
      <c r="TWO5" s="21"/>
      <c r="TWP5" s="21"/>
      <c r="TWQ5" s="21"/>
      <c r="TWR5" s="21"/>
      <c r="TWS5" s="21"/>
      <c r="TWT5" s="21"/>
      <c r="TWU5" s="21"/>
      <c r="TWV5" s="21"/>
      <c r="TWW5" s="21"/>
      <c r="TWX5" s="21"/>
      <c r="TWY5" s="21"/>
      <c r="TWZ5" s="21"/>
      <c r="TXA5" s="21"/>
      <c r="TXB5" s="21"/>
      <c r="TXC5" s="21"/>
      <c r="TXD5" s="21"/>
      <c r="TXE5" s="21"/>
      <c r="TXF5" s="21"/>
      <c r="TXG5" s="21"/>
      <c r="TXH5" s="21"/>
      <c r="TXI5" s="21"/>
      <c r="TXJ5" s="21"/>
      <c r="TXK5" s="21"/>
      <c r="TXL5" s="21"/>
      <c r="TXM5" s="21"/>
      <c r="TXN5" s="21"/>
      <c r="TXO5" s="21"/>
      <c r="TXP5" s="21"/>
      <c r="TXQ5" s="21"/>
      <c r="TXR5" s="21"/>
      <c r="TXS5" s="21"/>
      <c r="TXT5" s="21"/>
      <c r="TXU5" s="21"/>
      <c r="TXV5" s="21"/>
      <c r="TXW5" s="21"/>
      <c r="TXX5" s="21"/>
      <c r="TXY5" s="21"/>
      <c r="TXZ5" s="21"/>
      <c r="TYA5" s="21"/>
      <c r="TYB5" s="21"/>
      <c r="TYC5" s="21"/>
      <c r="TYD5" s="21"/>
      <c r="TYE5" s="21"/>
      <c r="TYF5" s="21"/>
      <c r="TYG5" s="21"/>
      <c r="TYH5" s="21"/>
      <c r="TYI5" s="21"/>
      <c r="TYJ5" s="21"/>
      <c r="TYK5" s="21"/>
      <c r="TYL5" s="21"/>
      <c r="TYM5" s="21"/>
      <c r="TYN5" s="21"/>
      <c r="TYO5" s="21"/>
      <c r="TYP5" s="21"/>
      <c r="TYQ5" s="21"/>
      <c r="TYR5" s="21"/>
      <c r="TYS5" s="21"/>
      <c r="TYT5" s="21"/>
      <c r="TYU5" s="21"/>
      <c r="TYV5" s="21"/>
      <c r="TYW5" s="21"/>
      <c r="TYX5" s="21"/>
      <c r="TYY5" s="21"/>
      <c r="TYZ5" s="21"/>
      <c r="TZA5" s="21"/>
      <c r="TZB5" s="21"/>
      <c r="TZC5" s="21"/>
      <c r="TZD5" s="21"/>
      <c r="TZE5" s="21"/>
      <c r="TZF5" s="21"/>
      <c r="TZG5" s="21"/>
      <c r="TZH5" s="21"/>
      <c r="TZI5" s="21"/>
      <c r="TZJ5" s="21"/>
      <c r="TZK5" s="21"/>
      <c r="TZL5" s="21"/>
      <c r="TZM5" s="21"/>
      <c r="TZN5" s="21"/>
      <c r="TZO5" s="21"/>
      <c r="TZP5" s="21"/>
      <c r="TZQ5" s="21"/>
      <c r="TZR5" s="21"/>
      <c r="TZS5" s="21"/>
      <c r="TZT5" s="21"/>
      <c r="TZU5" s="21"/>
      <c r="TZV5" s="21"/>
      <c r="TZW5" s="21"/>
      <c r="TZX5" s="21"/>
      <c r="TZY5" s="21"/>
      <c r="TZZ5" s="21"/>
      <c r="UAA5" s="21"/>
      <c r="UAB5" s="21"/>
      <c r="UAC5" s="21"/>
      <c r="UAD5" s="21"/>
      <c r="UAE5" s="21"/>
      <c r="UAF5" s="21"/>
      <c r="UAG5" s="21"/>
      <c r="UAH5" s="21"/>
      <c r="UAI5" s="21"/>
      <c r="UAJ5" s="21"/>
      <c r="UAK5" s="21"/>
      <c r="UAL5" s="21"/>
      <c r="UAM5" s="21"/>
      <c r="UAN5" s="21"/>
      <c r="UAO5" s="21"/>
      <c r="UAP5" s="21"/>
      <c r="UAQ5" s="21"/>
      <c r="UAR5" s="21"/>
      <c r="UAS5" s="21"/>
      <c r="UAT5" s="21"/>
      <c r="UAU5" s="21"/>
      <c r="UAV5" s="21"/>
      <c r="UAW5" s="21"/>
      <c r="UAX5" s="21"/>
      <c r="UAY5" s="21"/>
      <c r="UAZ5" s="21"/>
      <c r="UBA5" s="21"/>
      <c r="UBB5" s="21"/>
      <c r="UBC5" s="21"/>
      <c r="UBD5" s="21"/>
      <c r="UBE5" s="21"/>
      <c r="UBF5" s="21"/>
      <c r="UBG5" s="21"/>
      <c r="UBH5" s="21"/>
      <c r="UBI5" s="21"/>
      <c r="UBJ5" s="21"/>
      <c r="UBK5" s="21"/>
      <c r="UBL5" s="21"/>
      <c r="UBM5" s="21"/>
      <c r="UBN5" s="21"/>
      <c r="UBO5" s="21"/>
      <c r="UBP5" s="21"/>
      <c r="UBQ5" s="21"/>
      <c r="UBR5" s="21"/>
      <c r="UBS5" s="21"/>
      <c r="UBT5" s="21"/>
      <c r="UBU5" s="21"/>
      <c r="UBV5" s="21"/>
      <c r="UBW5" s="21"/>
      <c r="UBX5" s="21"/>
      <c r="UBY5" s="21"/>
      <c r="UBZ5" s="21"/>
      <c r="UCA5" s="21"/>
      <c r="UCB5" s="21"/>
      <c r="UCC5" s="21"/>
      <c r="UCD5" s="21"/>
      <c r="UCE5" s="21"/>
      <c r="UCF5" s="21"/>
      <c r="UCG5" s="21"/>
      <c r="UCH5" s="21"/>
      <c r="UCI5" s="21"/>
      <c r="UCJ5" s="21"/>
      <c r="UCK5" s="21"/>
      <c r="UCL5" s="21"/>
      <c r="UCM5" s="21"/>
      <c r="UCN5" s="21"/>
      <c r="UCO5" s="21"/>
      <c r="UCP5" s="21"/>
      <c r="UCQ5" s="21"/>
      <c r="UCR5" s="21"/>
      <c r="UCS5" s="21"/>
      <c r="UCT5" s="21"/>
      <c r="UCU5" s="21"/>
      <c r="UCV5" s="21"/>
      <c r="UCW5" s="21"/>
      <c r="UCX5" s="21"/>
      <c r="UCY5" s="21"/>
      <c r="UCZ5" s="21"/>
      <c r="UDA5" s="21"/>
      <c r="UDB5" s="21"/>
      <c r="UDC5" s="21"/>
      <c r="UDD5" s="21"/>
      <c r="UDE5" s="21"/>
      <c r="UDF5" s="21"/>
      <c r="UDG5" s="21"/>
      <c r="UDH5" s="21"/>
      <c r="UDI5" s="21"/>
      <c r="UDJ5" s="21"/>
      <c r="UDK5" s="21"/>
      <c r="UDL5" s="21"/>
      <c r="UDM5" s="21"/>
      <c r="UDN5" s="21"/>
      <c r="UDO5" s="21"/>
      <c r="UDP5" s="21"/>
      <c r="UDQ5" s="21"/>
      <c r="UDR5" s="21"/>
      <c r="UDS5" s="21"/>
      <c r="UDT5" s="21"/>
      <c r="UDU5" s="21"/>
      <c r="UDV5" s="21"/>
      <c r="UDW5" s="21"/>
      <c r="UDX5" s="21"/>
      <c r="UDY5" s="21"/>
      <c r="UDZ5" s="21"/>
      <c r="UEA5" s="21"/>
      <c r="UEB5" s="21"/>
      <c r="UEC5" s="21"/>
      <c r="UED5" s="21"/>
      <c r="UEE5" s="21"/>
      <c r="UEF5" s="21"/>
      <c r="UEG5" s="21"/>
      <c r="UEH5" s="21"/>
      <c r="UEI5" s="21"/>
      <c r="UEJ5" s="21"/>
      <c r="UEK5" s="21"/>
      <c r="UEL5" s="21"/>
      <c r="UEM5" s="21"/>
      <c r="UEN5" s="21"/>
      <c r="UEO5" s="21"/>
      <c r="UEP5" s="21"/>
      <c r="UEQ5" s="21"/>
      <c r="UER5" s="21"/>
      <c r="UES5" s="21"/>
      <c r="UET5" s="21"/>
      <c r="UEU5" s="21"/>
      <c r="UEV5" s="21"/>
      <c r="UEW5" s="21"/>
      <c r="UEX5" s="21"/>
      <c r="UEY5" s="21"/>
      <c r="UEZ5" s="21"/>
      <c r="UFA5" s="21"/>
      <c r="UFB5" s="21"/>
      <c r="UFC5" s="21"/>
      <c r="UFD5" s="21"/>
      <c r="UFE5" s="21"/>
      <c r="UFF5" s="21"/>
      <c r="UFG5" s="21"/>
      <c r="UFH5" s="21"/>
      <c r="UFI5" s="21"/>
      <c r="UFJ5" s="21"/>
      <c r="UFK5" s="21"/>
      <c r="UFL5" s="21"/>
      <c r="UFM5" s="21"/>
      <c r="UFN5" s="21"/>
      <c r="UFO5" s="21"/>
      <c r="UFP5" s="21"/>
      <c r="UFQ5" s="21"/>
      <c r="UFR5" s="21"/>
      <c r="UFS5" s="21"/>
      <c r="UFT5" s="21"/>
      <c r="UFU5" s="21"/>
      <c r="UFV5" s="21"/>
      <c r="UFW5" s="21"/>
      <c r="UFX5" s="21"/>
      <c r="UFY5" s="21"/>
      <c r="UFZ5" s="21"/>
      <c r="UGA5" s="21"/>
      <c r="UGB5" s="21"/>
      <c r="UGC5" s="21"/>
      <c r="UGD5" s="21"/>
      <c r="UGE5" s="21"/>
      <c r="UGF5" s="21"/>
      <c r="UGG5" s="21"/>
      <c r="UGH5" s="21"/>
      <c r="UGI5" s="21"/>
      <c r="UGJ5" s="21"/>
      <c r="UGK5" s="21"/>
      <c r="UGL5" s="21"/>
      <c r="UGM5" s="21"/>
      <c r="UGN5" s="21"/>
      <c r="UGO5" s="21"/>
      <c r="UGP5" s="21"/>
      <c r="UGQ5" s="21"/>
      <c r="UGR5" s="21"/>
      <c r="UGS5" s="21"/>
      <c r="UGT5" s="21"/>
      <c r="UGU5" s="21"/>
      <c r="UGV5" s="21"/>
      <c r="UGW5" s="21"/>
      <c r="UGX5" s="21"/>
      <c r="UGY5" s="21"/>
      <c r="UGZ5" s="21"/>
      <c r="UHA5" s="21"/>
      <c r="UHB5" s="21"/>
      <c r="UHC5" s="21"/>
      <c r="UHD5" s="21"/>
      <c r="UHE5" s="21"/>
      <c r="UHF5" s="21"/>
      <c r="UHG5" s="21"/>
      <c r="UHH5" s="21"/>
      <c r="UHI5" s="21"/>
      <c r="UHJ5" s="21"/>
      <c r="UHK5" s="21"/>
      <c r="UHL5" s="21"/>
      <c r="UHM5" s="21"/>
      <c r="UHN5" s="21"/>
      <c r="UHO5" s="21"/>
      <c r="UHP5" s="21"/>
      <c r="UHQ5" s="21"/>
      <c r="UHR5" s="21"/>
      <c r="UHS5" s="21"/>
      <c r="UHT5" s="21"/>
      <c r="UHU5" s="21"/>
      <c r="UHV5" s="21"/>
      <c r="UHW5" s="21"/>
      <c r="UHX5" s="21"/>
      <c r="UHY5" s="21"/>
      <c r="UHZ5" s="21"/>
      <c r="UIA5" s="21"/>
      <c r="UIB5" s="21"/>
      <c r="UIC5" s="21"/>
      <c r="UID5" s="21"/>
      <c r="UIE5" s="21"/>
      <c r="UIF5" s="21"/>
      <c r="UIG5" s="21"/>
      <c r="UIH5" s="21"/>
      <c r="UII5" s="21"/>
      <c r="UIJ5" s="21"/>
      <c r="UIK5" s="21"/>
      <c r="UIL5" s="21"/>
      <c r="UIM5" s="21"/>
      <c r="UIN5" s="21"/>
      <c r="UIO5" s="21"/>
      <c r="UIP5" s="21"/>
      <c r="UIQ5" s="21"/>
      <c r="UIR5" s="21"/>
      <c r="UIS5" s="21"/>
      <c r="UIT5" s="21"/>
      <c r="UIU5" s="21"/>
      <c r="UIV5" s="21"/>
      <c r="UIW5" s="21"/>
      <c r="UIX5" s="21"/>
      <c r="UIY5" s="21"/>
      <c r="UIZ5" s="21"/>
      <c r="UJA5" s="21"/>
      <c r="UJB5" s="21"/>
      <c r="UJC5" s="21"/>
      <c r="UJD5" s="21"/>
      <c r="UJE5" s="21"/>
      <c r="UJF5" s="21"/>
      <c r="UJG5" s="21"/>
      <c r="UJH5" s="21"/>
      <c r="UJI5" s="21"/>
      <c r="UJJ5" s="21"/>
      <c r="UJK5" s="21"/>
      <c r="UJL5" s="21"/>
      <c r="UJM5" s="21"/>
      <c r="UJN5" s="21"/>
      <c r="UJO5" s="21"/>
      <c r="UJP5" s="21"/>
      <c r="UJQ5" s="21"/>
      <c r="UJR5" s="21"/>
      <c r="UJS5" s="21"/>
      <c r="UJT5" s="21"/>
      <c r="UJU5" s="21"/>
      <c r="UJV5" s="21"/>
      <c r="UJW5" s="21"/>
      <c r="UJX5" s="21"/>
      <c r="UJY5" s="21"/>
      <c r="UJZ5" s="21"/>
      <c r="UKA5" s="21"/>
      <c r="UKB5" s="21"/>
      <c r="UKC5" s="21"/>
      <c r="UKD5" s="21"/>
      <c r="UKE5" s="21"/>
      <c r="UKF5" s="21"/>
      <c r="UKG5" s="21"/>
      <c r="UKH5" s="21"/>
      <c r="UKI5" s="21"/>
      <c r="UKJ5" s="21"/>
      <c r="UKK5" s="21"/>
      <c r="UKL5" s="21"/>
      <c r="UKM5" s="21"/>
      <c r="UKN5" s="21"/>
      <c r="UKO5" s="21"/>
      <c r="UKP5" s="21"/>
      <c r="UKQ5" s="21"/>
      <c r="UKR5" s="21"/>
      <c r="UKS5" s="21"/>
      <c r="UKT5" s="21"/>
      <c r="UKU5" s="21"/>
      <c r="UKV5" s="21"/>
      <c r="UKW5" s="21"/>
      <c r="UKX5" s="21"/>
      <c r="UKY5" s="21"/>
      <c r="UKZ5" s="21"/>
      <c r="ULA5" s="21"/>
      <c r="ULB5" s="21"/>
      <c r="ULC5" s="21"/>
      <c r="ULD5" s="21"/>
      <c r="ULE5" s="21"/>
      <c r="ULF5" s="21"/>
      <c r="ULG5" s="21"/>
      <c r="ULH5" s="21"/>
      <c r="ULI5" s="21"/>
      <c r="ULJ5" s="21"/>
      <c r="ULK5" s="21"/>
      <c r="ULL5" s="21"/>
      <c r="ULM5" s="21"/>
      <c r="ULN5" s="21"/>
      <c r="ULO5" s="21"/>
      <c r="ULP5" s="21"/>
      <c r="ULQ5" s="21"/>
      <c r="ULR5" s="21"/>
      <c r="ULS5" s="21"/>
      <c r="ULT5" s="21"/>
      <c r="ULU5" s="21"/>
      <c r="ULV5" s="21"/>
      <c r="ULW5" s="21"/>
      <c r="ULX5" s="21"/>
      <c r="ULY5" s="21"/>
      <c r="ULZ5" s="21"/>
      <c r="UMA5" s="21"/>
      <c r="UMB5" s="21"/>
      <c r="UMC5" s="21"/>
      <c r="UMD5" s="21"/>
      <c r="UME5" s="21"/>
      <c r="UMF5" s="21"/>
      <c r="UMG5" s="21"/>
      <c r="UMH5" s="21"/>
      <c r="UMI5" s="21"/>
      <c r="UMJ5" s="21"/>
      <c r="UMK5" s="21"/>
      <c r="UML5" s="21"/>
      <c r="UMM5" s="21"/>
      <c r="UMN5" s="21"/>
      <c r="UMO5" s="21"/>
      <c r="UMP5" s="21"/>
      <c r="UMQ5" s="21"/>
      <c r="UMR5" s="21"/>
      <c r="UMS5" s="21"/>
      <c r="UMT5" s="21"/>
      <c r="UMU5" s="21"/>
      <c r="UMV5" s="21"/>
      <c r="UMW5" s="21"/>
      <c r="UMX5" s="21"/>
      <c r="UMY5" s="21"/>
      <c r="UMZ5" s="21"/>
      <c r="UNA5" s="21"/>
      <c r="UNB5" s="21"/>
      <c r="UNC5" s="21"/>
      <c r="UND5" s="21"/>
      <c r="UNE5" s="21"/>
      <c r="UNF5" s="21"/>
      <c r="UNG5" s="21"/>
      <c r="UNH5" s="21"/>
      <c r="UNI5" s="21"/>
      <c r="UNJ5" s="21"/>
      <c r="UNK5" s="21"/>
      <c r="UNL5" s="21"/>
      <c r="UNM5" s="21"/>
      <c r="UNN5" s="21"/>
      <c r="UNO5" s="21"/>
      <c r="UNP5" s="21"/>
      <c r="UNQ5" s="21"/>
      <c r="UNR5" s="21"/>
      <c r="UNS5" s="21"/>
      <c r="UNT5" s="21"/>
      <c r="UNU5" s="21"/>
      <c r="UNV5" s="21"/>
      <c r="UNW5" s="21"/>
      <c r="UNX5" s="21"/>
      <c r="UNY5" s="21"/>
      <c r="UNZ5" s="21"/>
      <c r="UOA5" s="21"/>
      <c r="UOB5" s="21"/>
      <c r="UOC5" s="21"/>
      <c r="UOD5" s="21"/>
      <c r="UOE5" s="21"/>
      <c r="UOF5" s="21"/>
      <c r="UOG5" s="21"/>
      <c r="UOH5" s="21"/>
      <c r="UOI5" s="21"/>
      <c r="UOJ5" s="21"/>
      <c r="UOK5" s="21"/>
      <c r="UOL5" s="21"/>
      <c r="UOM5" s="21"/>
      <c r="UON5" s="21"/>
      <c r="UOO5" s="21"/>
      <c r="UOP5" s="21"/>
      <c r="UOQ5" s="21"/>
      <c r="UOR5" s="21"/>
      <c r="UOS5" s="21"/>
      <c r="UOT5" s="21"/>
      <c r="UOU5" s="21"/>
      <c r="UOV5" s="21"/>
      <c r="UOW5" s="21"/>
      <c r="UOX5" s="21"/>
      <c r="UOY5" s="21"/>
      <c r="UOZ5" s="21"/>
      <c r="UPA5" s="21"/>
      <c r="UPB5" s="21"/>
      <c r="UPC5" s="21"/>
      <c r="UPD5" s="21"/>
      <c r="UPE5" s="21"/>
      <c r="UPF5" s="21"/>
      <c r="UPG5" s="21"/>
      <c r="UPH5" s="21"/>
      <c r="UPI5" s="21"/>
      <c r="UPJ5" s="21"/>
      <c r="UPK5" s="21"/>
      <c r="UPL5" s="21"/>
      <c r="UPM5" s="21"/>
      <c r="UPN5" s="21"/>
      <c r="UPO5" s="21"/>
      <c r="UPP5" s="21"/>
      <c r="UPQ5" s="21"/>
      <c r="UPR5" s="21"/>
      <c r="UPS5" s="21"/>
      <c r="UPT5" s="21"/>
      <c r="UPU5" s="21"/>
      <c r="UPV5" s="21"/>
      <c r="UPW5" s="21"/>
      <c r="UPX5" s="21"/>
      <c r="UPY5" s="21"/>
      <c r="UPZ5" s="21"/>
      <c r="UQA5" s="21"/>
      <c r="UQB5" s="21"/>
      <c r="UQC5" s="21"/>
      <c r="UQD5" s="21"/>
      <c r="UQE5" s="21"/>
      <c r="UQF5" s="21"/>
      <c r="UQG5" s="21"/>
      <c r="UQH5" s="21"/>
      <c r="UQI5" s="21"/>
      <c r="UQJ5" s="21"/>
      <c r="UQK5" s="21"/>
      <c r="UQL5" s="21"/>
      <c r="UQM5" s="21"/>
      <c r="UQN5" s="21"/>
      <c r="UQO5" s="21"/>
      <c r="UQP5" s="21"/>
      <c r="UQQ5" s="21"/>
      <c r="UQR5" s="21"/>
      <c r="UQS5" s="21"/>
      <c r="UQT5" s="21"/>
      <c r="UQU5" s="21"/>
      <c r="UQV5" s="21"/>
      <c r="UQW5" s="21"/>
      <c r="UQX5" s="21"/>
      <c r="UQY5" s="21"/>
      <c r="UQZ5" s="21"/>
      <c r="URA5" s="21"/>
      <c r="URB5" s="21"/>
      <c r="URC5" s="21"/>
      <c r="URD5" s="21"/>
      <c r="URE5" s="21"/>
      <c r="URF5" s="21"/>
      <c r="URG5" s="21"/>
      <c r="URH5" s="21"/>
      <c r="URI5" s="21"/>
      <c r="URJ5" s="21"/>
      <c r="URK5" s="21"/>
      <c r="URL5" s="21"/>
      <c r="URM5" s="21"/>
      <c r="URN5" s="21"/>
      <c r="URO5" s="21"/>
      <c r="URP5" s="21"/>
      <c r="URQ5" s="21"/>
      <c r="URR5" s="21"/>
      <c r="URS5" s="21"/>
      <c r="URT5" s="21"/>
      <c r="URU5" s="21"/>
      <c r="URV5" s="21"/>
      <c r="URW5" s="21"/>
      <c r="URX5" s="21"/>
      <c r="URY5" s="21"/>
      <c r="URZ5" s="21"/>
      <c r="USA5" s="21"/>
      <c r="USB5" s="21"/>
      <c r="USC5" s="21"/>
      <c r="USD5" s="21"/>
      <c r="USE5" s="21"/>
      <c r="USF5" s="21"/>
      <c r="USG5" s="21"/>
      <c r="USH5" s="21"/>
      <c r="USI5" s="21"/>
      <c r="USJ5" s="21"/>
      <c r="USK5" s="21"/>
      <c r="USL5" s="21"/>
      <c r="USM5" s="21"/>
      <c r="USN5" s="21"/>
      <c r="USO5" s="21"/>
      <c r="USP5" s="21"/>
      <c r="USQ5" s="21"/>
      <c r="USR5" s="21"/>
      <c r="USS5" s="21"/>
      <c r="UST5" s="21"/>
      <c r="USU5" s="21"/>
      <c r="USV5" s="21"/>
      <c r="USW5" s="21"/>
      <c r="USX5" s="21"/>
      <c r="USY5" s="21"/>
      <c r="USZ5" s="21"/>
      <c r="UTA5" s="21"/>
      <c r="UTB5" s="21"/>
      <c r="UTC5" s="21"/>
      <c r="UTD5" s="21"/>
      <c r="UTE5" s="21"/>
      <c r="UTF5" s="21"/>
      <c r="UTG5" s="21"/>
      <c r="UTH5" s="21"/>
      <c r="UTI5" s="21"/>
      <c r="UTJ5" s="21"/>
      <c r="UTK5" s="21"/>
      <c r="UTL5" s="21"/>
      <c r="UTM5" s="21"/>
      <c r="UTN5" s="21"/>
      <c r="UTO5" s="21"/>
      <c r="UTP5" s="21"/>
      <c r="UTQ5" s="21"/>
      <c r="UTR5" s="21"/>
      <c r="UTS5" s="21"/>
      <c r="UTT5" s="21"/>
      <c r="UTU5" s="21"/>
      <c r="UTV5" s="21"/>
      <c r="UTW5" s="21"/>
      <c r="UTX5" s="21"/>
      <c r="UTY5" s="21"/>
      <c r="UTZ5" s="21"/>
      <c r="UUA5" s="21"/>
      <c r="UUB5" s="21"/>
      <c r="UUC5" s="21"/>
      <c r="UUD5" s="21"/>
      <c r="UUE5" s="21"/>
      <c r="UUF5" s="21"/>
      <c r="UUG5" s="21"/>
      <c r="UUH5" s="21"/>
      <c r="UUI5" s="21"/>
      <c r="UUJ5" s="21"/>
      <c r="UUK5" s="21"/>
      <c r="UUL5" s="21"/>
      <c r="UUM5" s="21"/>
      <c r="UUN5" s="21"/>
      <c r="UUO5" s="21"/>
      <c r="UUP5" s="21"/>
      <c r="UUQ5" s="21"/>
      <c r="UUR5" s="21"/>
      <c r="UUS5" s="21"/>
      <c r="UUT5" s="21"/>
      <c r="UUU5" s="21"/>
      <c r="UUV5" s="21"/>
      <c r="UUW5" s="21"/>
      <c r="UUX5" s="21"/>
      <c r="UUY5" s="21"/>
      <c r="UUZ5" s="21"/>
      <c r="UVA5" s="21"/>
      <c r="UVB5" s="21"/>
      <c r="UVC5" s="21"/>
      <c r="UVD5" s="21"/>
      <c r="UVE5" s="21"/>
      <c r="UVF5" s="21"/>
      <c r="UVG5" s="21"/>
      <c r="UVH5" s="21"/>
      <c r="UVI5" s="21"/>
      <c r="UVJ5" s="21"/>
      <c r="UVK5" s="21"/>
      <c r="UVL5" s="21"/>
      <c r="UVM5" s="21"/>
      <c r="UVN5" s="21"/>
      <c r="UVO5" s="21"/>
      <c r="UVP5" s="21"/>
      <c r="UVQ5" s="21"/>
      <c r="UVR5" s="21"/>
      <c r="UVS5" s="21"/>
      <c r="UVT5" s="21"/>
      <c r="UVU5" s="21"/>
      <c r="UVV5" s="21"/>
      <c r="UVW5" s="21"/>
      <c r="UVX5" s="21"/>
      <c r="UVY5" s="21"/>
      <c r="UVZ5" s="21"/>
      <c r="UWA5" s="21"/>
      <c r="UWB5" s="21"/>
      <c r="UWC5" s="21"/>
      <c r="UWD5" s="21"/>
      <c r="UWE5" s="21"/>
      <c r="UWF5" s="21"/>
      <c r="UWG5" s="21"/>
      <c r="UWH5" s="21"/>
      <c r="UWI5" s="21"/>
      <c r="UWJ5" s="21"/>
      <c r="UWK5" s="21"/>
      <c r="UWL5" s="21"/>
      <c r="UWM5" s="21"/>
      <c r="UWN5" s="21"/>
      <c r="UWO5" s="21"/>
      <c r="UWP5" s="21"/>
      <c r="UWQ5" s="21"/>
      <c r="UWR5" s="21"/>
      <c r="UWS5" s="21"/>
      <c r="UWT5" s="21"/>
      <c r="UWU5" s="21"/>
      <c r="UWV5" s="21"/>
      <c r="UWW5" s="21"/>
      <c r="UWX5" s="21"/>
      <c r="UWY5" s="21"/>
      <c r="UWZ5" s="21"/>
      <c r="UXA5" s="21"/>
      <c r="UXB5" s="21"/>
      <c r="UXC5" s="21"/>
      <c r="UXD5" s="21"/>
      <c r="UXE5" s="21"/>
      <c r="UXF5" s="21"/>
      <c r="UXG5" s="21"/>
      <c r="UXH5" s="21"/>
      <c r="UXI5" s="21"/>
      <c r="UXJ5" s="21"/>
      <c r="UXK5" s="21"/>
      <c r="UXL5" s="21"/>
      <c r="UXM5" s="21"/>
      <c r="UXN5" s="21"/>
      <c r="UXO5" s="21"/>
      <c r="UXP5" s="21"/>
      <c r="UXQ5" s="21"/>
      <c r="UXR5" s="21"/>
      <c r="UXS5" s="21"/>
      <c r="UXT5" s="21"/>
      <c r="UXU5" s="21"/>
      <c r="UXV5" s="21"/>
      <c r="UXW5" s="21"/>
      <c r="UXX5" s="21"/>
      <c r="UXY5" s="21"/>
      <c r="UXZ5" s="21"/>
      <c r="UYA5" s="21"/>
      <c r="UYB5" s="21"/>
      <c r="UYC5" s="21"/>
      <c r="UYD5" s="21"/>
      <c r="UYE5" s="21"/>
      <c r="UYF5" s="21"/>
      <c r="UYG5" s="21"/>
      <c r="UYH5" s="21"/>
      <c r="UYI5" s="21"/>
      <c r="UYJ5" s="21"/>
      <c r="UYK5" s="21"/>
      <c r="UYL5" s="21"/>
      <c r="UYM5" s="21"/>
      <c r="UYN5" s="21"/>
      <c r="UYO5" s="21"/>
      <c r="UYP5" s="21"/>
      <c r="UYQ5" s="21"/>
      <c r="UYR5" s="21"/>
      <c r="UYS5" s="21"/>
      <c r="UYT5" s="21"/>
      <c r="UYU5" s="21"/>
      <c r="UYV5" s="21"/>
      <c r="UYW5" s="21"/>
      <c r="UYX5" s="21"/>
      <c r="UYY5" s="21"/>
      <c r="UYZ5" s="21"/>
      <c r="UZA5" s="21"/>
      <c r="UZB5" s="21"/>
      <c r="UZC5" s="21"/>
      <c r="UZD5" s="21"/>
      <c r="UZE5" s="21"/>
      <c r="UZF5" s="21"/>
      <c r="UZG5" s="21"/>
      <c r="UZH5" s="21"/>
      <c r="UZI5" s="21"/>
      <c r="UZJ5" s="21"/>
      <c r="UZK5" s="21"/>
      <c r="UZL5" s="21"/>
      <c r="UZM5" s="21"/>
      <c r="UZN5" s="21"/>
      <c r="UZO5" s="21"/>
      <c r="UZP5" s="21"/>
      <c r="UZQ5" s="21"/>
      <c r="UZR5" s="21"/>
      <c r="UZS5" s="21"/>
      <c r="UZT5" s="21"/>
      <c r="UZU5" s="21"/>
      <c r="UZV5" s="21"/>
      <c r="UZW5" s="21"/>
      <c r="UZX5" s="21"/>
      <c r="UZY5" s="21"/>
      <c r="UZZ5" s="21"/>
      <c r="VAA5" s="21"/>
      <c r="VAB5" s="21"/>
      <c r="VAC5" s="21"/>
      <c r="VAD5" s="21"/>
      <c r="VAE5" s="21"/>
      <c r="VAF5" s="21"/>
      <c r="VAG5" s="21"/>
      <c r="VAH5" s="21"/>
      <c r="VAI5" s="21"/>
      <c r="VAJ5" s="21"/>
      <c r="VAK5" s="21"/>
      <c r="VAL5" s="21"/>
      <c r="VAM5" s="21"/>
      <c r="VAN5" s="21"/>
      <c r="VAO5" s="21"/>
      <c r="VAP5" s="21"/>
      <c r="VAQ5" s="21"/>
      <c r="VAR5" s="21"/>
      <c r="VAS5" s="21"/>
      <c r="VAT5" s="21"/>
      <c r="VAU5" s="21"/>
      <c r="VAV5" s="21"/>
      <c r="VAW5" s="21"/>
      <c r="VAX5" s="21"/>
      <c r="VAY5" s="21"/>
      <c r="VAZ5" s="21"/>
      <c r="VBA5" s="21"/>
      <c r="VBB5" s="21"/>
      <c r="VBC5" s="21"/>
      <c r="VBD5" s="21"/>
      <c r="VBE5" s="21"/>
      <c r="VBF5" s="21"/>
      <c r="VBG5" s="21"/>
      <c r="VBH5" s="21"/>
      <c r="VBI5" s="21"/>
      <c r="VBJ5" s="21"/>
      <c r="VBK5" s="21"/>
      <c r="VBL5" s="21"/>
      <c r="VBM5" s="21"/>
      <c r="VBN5" s="21"/>
      <c r="VBO5" s="21"/>
      <c r="VBP5" s="21"/>
      <c r="VBQ5" s="21"/>
      <c r="VBR5" s="21"/>
      <c r="VBS5" s="21"/>
      <c r="VBT5" s="21"/>
      <c r="VBU5" s="21"/>
      <c r="VBV5" s="21"/>
      <c r="VBW5" s="21"/>
      <c r="VBX5" s="21"/>
      <c r="VBY5" s="21"/>
      <c r="VBZ5" s="21"/>
      <c r="VCA5" s="21"/>
      <c r="VCB5" s="21"/>
      <c r="VCC5" s="21"/>
      <c r="VCD5" s="21"/>
      <c r="VCE5" s="21"/>
      <c r="VCF5" s="21"/>
      <c r="VCG5" s="21"/>
      <c r="VCH5" s="21"/>
      <c r="VCI5" s="21"/>
      <c r="VCJ5" s="21"/>
      <c r="VCK5" s="21"/>
      <c r="VCL5" s="21"/>
      <c r="VCM5" s="21"/>
      <c r="VCN5" s="21"/>
      <c r="VCO5" s="21"/>
      <c r="VCP5" s="21"/>
      <c r="VCQ5" s="21"/>
      <c r="VCR5" s="21"/>
      <c r="VCS5" s="21"/>
      <c r="VCT5" s="21"/>
      <c r="VCU5" s="21"/>
      <c r="VCV5" s="21"/>
      <c r="VCW5" s="21"/>
      <c r="VCX5" s="21"/>
      <c r="VCY5" s="21"/>
      <c r="VCZ5" s="21"/>
      <c r="VDA5" s="21"/>
      <c r="VDB5" s="21"/>
      <c r="VDC5" s="21"/>
      <c r="VDD5" s="21"/>
      <c r="VDE5" s="21"/>
      <c r="VDF5" s="21"/>
      <c r="VDG5" s="21"/>
      <c r="VDH5" s="21"/>
      <c r="VDI5" s="21"/>
      <c r="VDJ5" s="21"/>
      <c r="VDK5" s="21"/>
      <c r="VDL5" s="21"/>
      <c r="VDM5" s="21"/>
      <c r="VDN5" s="21"/>
      <c r="VDO5" s="21"/>
      <c r="VDP5" s="21"/>
      <c r="VDQ5" s="21"/>
      <c r="VDR5" s="21"/>
      <c r="VDS5" s="21"/>
      <c r="VDT5" s="21"/>
      <c r="VDU5" s="21"/>
      <c r="VDV5" s="21"/>
      <c r="VDW5" s="21"/>
      <c r="VDX5" s="21"/>
      <c r="VDY5" s="21"/>
      <c r="VDZ5" s="21"/>
      <c r="VEA5" s="21"/>
      <c r="VEB5" s="21"/>
      <c r="VEC5" s="21"/>
      <c r="VED5" s="21"/>
      <c r="VEE5" s="21"/>
      <c r="VEF5" s="21"/>
      <c r="VEG5" s="21"/>
      <c r="VEH5" s="21"/>
      <c r="VEI5" s="21"/>
      <c r="VEJ5" s="21"/>
      <c r="VEK5" s="21"/>
      <c r="VEL5" s="21"/>
      <c r="VEM5" s="21"/>
      <c r="VEN5" s="21"/>
      <c r="VEO5" s="21"/>
      <c r="VEP5" s="21"/>
      <c r="VEQ5" s="21"/>
      <c r="VER5" s="21"/>
      <c r="VES5" s="21"/>
      <c r="VET5" s="21"/>
      <c r="VEU5" s="21"/>
      <c r="VEV5" s="21"/>
      <c r="VEW5" s="21"/>
      <c r="VEX5" s="21"/>
      <c r="VEY5" s="21"/>
      <c r="VEZ5" s="21"/>
      <c r="VFA5" s="21"/>
      <c r="VFB5" s="21"/>
      <c r="VFC5" s="21"/>
      <c r="VFD5" s="21"/>
      <c r="VFE5" s="21"/>
      <c r="VFF5" s="21"/>
      <c r="VFG5" s="21"/>
      <c r="VFH5" s="21"/>
      <c r="VFI5" s="21"/>
      <c r="VFJ5" s="21"/>
      <c r="VFK5" s="21"/>
      <c r="VFL5" s="21"/>
      <c r="VFM5" s="21"/>
      <c r="VFN5" s="21"/>
      <c r="VFO5" s="21"/>
      <c r="VFP5" s="21"/>
      <c r="VFQ5" s="21"/>
      <c r="VFR5" s="21"/>
      <c r="VFS5" s="21"/>
      <c r="VFT5" s="21"/>
      <c r="VFU5" s="21"/>
      <c r="VFV5" s="21"/>
      <c r="VFW5" s="21"/>
      <c r="VFX5" s="21"/>
      <c r="VFY5" s="21"/>
      <c r="VFZ5" s="21"/>
      <c r="VGA5" s="21"/>
      <c r="VGB5" s="21"/>
      <c r="VGC5" s="21"/>
      <c r="VGD5" s="21"/>
      <c r="VGE5" s="21"/>
      <c r="VGF5" s="21"/>
      <c r="VGG5" s="21"/>
      <c r="VGH5" s="21"/>
      <c r="VGI5" s="21"/>
      <c r="VGJ5" s="21"/>
      <c r="VGK5" s="21"/>
      <c r="VGL5" s="21"/>
      <c r="VGM5" s="21"/>
      <c r="VGN5" s="21"/>
      <c r="VGO5" s="21"/>
      <c r="VGP5" s="21"/>
      <c r="VGQ5" s="21"/>
      <c r="VGR5" s="21"/>
      <c r="VGS5" s="21"/>
      <c r="VGT5" s="21"/>
      <c r="VGU5" s="21"/>
      <c r="VGV5" s="21"/>
      <c r="VGW5" s="21"/>
      <c r="VGX5" s="21"/>
      <c r="VGY5" s="21"/>
      <c r="VGZ5" s="21"/>
      <c r="VHA5" s="21"/>
      <c r="VHB5" s="21"/>
      <c r="VHC5" s="21"/>
      <c r="VHD5" s="21"/>
      <c r="VHE5" s="21"/>
      <c r="VHF5" s="21"/>
      <c r="VHG5" s="21"/>
      <c r="VHH5" s="21"/>
      <c r="VHI5" s="21"/>
      <c r="VHJ5" s="21"/>
      <c r="VHK5" s="21"/>
      <c r="VHL5" s="21"/>
      <c r="VHM5" s="21"/>
      <c r="VHN5" s="21"/>
      <c r="VHO5" s="21"/>
      <c r="VHP5" s="21"/>
      <c r="VHQ5" s="21"/>
      <c r="VHR5" s="21"/>
      <c r="VHS5" s="21"/>
      <c r="VHT5" s="21"/>
      <c r="VHU5" s="21"/>
      <c r="VHV5" s="21"/>
      <c r="VHW5" s="21"/>
      <c r="VHX5" s="21"/>
      <c r="VHY5" s="21"/>
      <c r="VHZ5" s="21"/>
      <c r="VIA5" s="21"/>
      <c r="VIB5" s="21"/>
      <c r="VIC5" s="21"/>
      <c r="VID5" s="21"/>
      <c r="VIE5" s="21"/>
      <c r="VIF5" s="21"/>
      <c r="VIG5" s="21"/>
      <c r="VIH5" s="21"/>
      <c r="VII5" s="21"/>
      <c r="VIJ5" s="21"/>
      <c r="VIK5" s="21"/>
      <c r="VIL5" s="21"/>
      <c r="VIM5" s="21"/>
      <c r="VIN5" s="21"/>
      <c r="VIO5" s="21"/>
      <c r="VIP5" s="21"/>
      <c r="VIQ5" s="21"/>
      <c r="VIR5" s="21"/>
      <c r="VIS5" s="21"/>
      <c r="VIT5" s="21"/>
      <c r="VIU5" s="21"/>
      <c r="VIV5" s="21"/>
      <c r="VIW5" s="21"/>
      <c r="VIX5" s="21"/>
      <c r="VIY5" s="21"/>
      <c r="VIZ5" s="21"/>
      <c r="VJA5" s="21"/>
      <c r="VJB5" s="21"/>
      <c r="VJC5" s="21"/>
      <c r="VJD5" s="21"/>
      <c r="VJE5" s="21"/>
      <c r="VJF5" s="21"/>
      <c r="VJG5" s="21"/>
      <c r="VJH5" s="21"/>
      <c r="VJI5" s="21"/>
      <c r="VJJ5" s="21"/>
      <c r="VJK5" s="21"/>
      <c r="VJL5" s="21"/>
      <c r="VJM5" s="21"/>
      <c r="VJN5" s="21"/>
      <c r="VJO5" s="21"/>
      <c r="VJP5" s="21"/>
      <c r="VJQ5" s="21"/>
      <c r="VJR5" s="21"/>
      <c r="VJS5" s="21"/>
      <c r="VJT5" s="21"/>
      <c r="VJU5" s="21"/>
      <c r="VJV5" s="21"/>
      <c r="VJW5" s="21"/>
      <c r="VJX5" s="21"/>
      <c r="VJY5" s="21"/>
      <c r="VJZ5" s="21"/>
      <c r="VKA5" s="21"/>
      <c r="VKB5" s="21"/>
      <c r="VKC5" s="21"/>
      <c r="VKD5" s="21"/>
      <c r="VKE5" s="21"/>
      <c r="VKF5" s="21"/>
      <c r="VKG5" s="21"/>
      <c r="VKH5" s="21"/>
      <c r="VKI5" s="21"/>
      <c r="VKJ5" s="21"/>
      <c r="VKK5" s="21"/>
      <c r="VKL5" s="21"/>
      <c r="VKM5" s="21"/>
      <c r="VKN5" s="21"/>
      <c r="VKO5" s="21"/>
      <c r="VKP5" s="21"/>
      <c r="VKQ5" s="21"/>
      <c r="VKR5" s="21"/>
      <c r="VKS5" s="21"/>
      <c r="VKT5" s="21"/>
      <c r="VKU5" s="21"/>
      <c r="VKV5" s="21"/>
      <c r="VKW5" s="21"/>
      <c r="VKX5" s="21"/>
      <c r="VKY5" s="21"/>
      <c r="VKZ5" s="21"/>
      <c r="VLA5" s="21"/>
      <c r="VLB5" s="21"/>
      <c r="VLC5" s="21"/>
      <c r="VLD5" s="21"/>
      <c r="VLE5" s="21"/>
      <c r="VLF5" s="21"/>
      <c r="VLG5" s="21"/>
      <c r="VLH5" s="21"/>
      <c r="VLI5" s="21"/>
      <c r="VLJ5" s="21"/>
      <c r="VLK5" s="21"/>
      <c r="VLL5" s="21"/>
      <c r="VLM5" s="21"/>
      <c r="VLN5" s="21"/>
      <c r="VLO5" s="21"/>
      <c r="VLP5" s="21"/>
      <c r="VLQ5" s="21"/>
      <c r="VLR5" s="21"/>
      <c r="VLS5" s="21"/>
      <c r="VLT5" s="21"/>
      <c r="VLU5" s="21"/>
      <c r="VLV5" s="21"/>
      <c r="VLW5" s="21"/>
      <c r="VLX5" s="21"/>
      <c r="VLY5" s="21"/>
      <c r="VLZ5" s="21"/>
      <c r="VMA5" s="21"/>
      <c r="VMB5" s="21"/>
      <c r="VMC5" s="21"/>
      <c r="VMD5" s="21"/>
      <c r="VME5" s="21"/>
      <c r="VMF5" s="21"/>
      <c r="VMG5" s="21"/>
      <c r="VMH5" s="21"/>
      <c r="VMI5" s="21"/>
      <c r="VMJ5" s="21"/>
      <c r="VMK5" s="21"/>
      <c r="VML5" s="21"/>
      <c r="VMM5" s="21"/>
      <c r="VMN5" s="21"/>
      <c r="VMO5" s="21"/>
      <c r="VMP5" s="21"/>
      <c r="VMQ5" s="21"/>
      <c r="VMR5" s="21"/>
      <c r="VMS5" s="21"/>
      <c r="VMT5" s="21"/>
      <c r="VMU5" s="21"/>
      <c r="VMV5" s="21"/>
      <c r="VMW5" s="21"/>
      <c r="VMX5" s="21"/>
      <c r="VMY5" s="21"/>
      <c r="VMZ5" s="21"/>
      <c r="VNA5" s="21"/>
      <c r="VNB5" s="21"/>
      <c r="VNC5" s="21"/>
      <c r="VND5" s="21"/>
      <c r="VNE5" s="21"/>
      <c r="VNF5" s="21"/>
      <c r="VNG5" s="21"/>
      <c r="VNH5" s="21"/>
      <c r="VNI5" s="21"/>
      <c r="VNJ5" s="21"/>
      <c r="VNK5" s="21"/>
      <c r="VNL5" s="21"/>
      <c r="VNM5" s="21"/>
      <c r="VNN5" s="21"/>
      <c r="VNO5" s="21"/>
      <c r="VNP5" s="21"/>
      <c r="VNQ5" s="21"/>
      <c r="VNR5" s="21"/>
      <c r="VNS5" s="21"/>
      <c r="VNT5" s="21"/>
      <c r="VNU5" s="21"/>
      <c r="VNV5" s="21"/>
      <c r="VNW5" s="21"/>
      <c r="VNX5" s="21"/>
      <c r="VNY5" s="21"/>
      <c r="VNZ5" s="21"/>
      <c r="VOA5" s="21"/>
      <c r="VOB5" s="21"/>
      <c r="VOC5" s="21"/>
      <c r="VOD5" s="21"/>
      <c r="VOE5" s="21"/>
      <c r="VOF5" s="21"/>
      <c r="VOG5" s="21"/>
      <c r="VOH5" s="21"/>
      <c r="VOI5" s="21"/>
      <c r="VOJ5" s="21"/>
      <c r="VOK5" s="21"/>
      <c r="VOL5" s="21"/>
      <c r="VOM5" s="21"/>
      <c r="VON5" s="21"/>
      <c r="VOO5" s="21"/>
      <c r="VOP5" s="21"/>
      <c r="VOQ5" s="21"/>
      <c r="VOR5" s="21"/>
      <c r="VOS5" s="21"/>
      <c r="VOT5" s="21"/>
      <c r="VOU5" s="21"/>
      <c r="VOV5" s="21"/>
      <c r="VOW5" s="21"/>
      <c r="VOX5" s="21"/>
      <c r="VOY5" s="21"/>
      <c r="VOZ5" s="21"/>
      <c r="VPA5" s="21"/>
      <c r="VPB5" s="21"/>
      <c r="VPC5" s="21"/>
      <c r="VPD5" s="21"/>
      <c r="VPE5" s="21"/>
      <c r="VPF5" s="21"/>
      <c r="VPG5" s="21"/>
      <c r="VPH5" s="21"/>
      <c r="VPI5" s="21"/>
      <c r="VPJ5" s="21"/>
      <c r="VPK5" s="21"/>
      <c r="VPL5" s="21"/>
      <c r="VPM5" s="21"/>
      <c r="VPN5" s="21"/>
      <c r="VPO5" s="21"/>
      <c r="VPP5" s="21"/>
      <c r="VPQ5" s="21"/>
      <c r="VPR5" s="21"/>
      <c r="VPS5" s="21"/>
      <c r="VPT5" s="21"/>
      <c r="VPU5" s="21"/>
      <c r="VPV5" s="21"/>
      <c r="VPW5" s="21"/>
      <c r="VPX5" s="21"/>
      <c r="VPY5" s="21"/>
      <c r="VPZ5" s="21"/>
      <c r="VQA5" s="21"/>
      <c r="VQB5" s="21"/>
      <c r="VQC5" s="21"/>
      <c r="VQD5" s="21"/>
      <c r="VQE5" s="21"/>
      <c r="VQF5" s="21"/>
      <c r="VQG5" s="21"/>
      <c r="VQH5" s="21"/>
      <c r="VQI5" s="21"/>
      <c r="VQJ5" s="21"/>
      <c r="VQK5" s="21"/>
      <c r="VQL5" s="21"/>
      <c r="VQM5" s="21"/>
      <c r="VQN5" s="21"/>
      <c r="VQO5" s="21"/>
      <c r="VQP5" s="21"/>
      <c r="VQQ5" s="21"/>
      <c r="VQR5" s="21"/>
      <c r="VQS5" s="21"/>
      <c r="VQT5" s="21"/>
      <c r="VQU5" s="21"/>
      <c r="VQV5" s="21"/>
      <c r="VQW5" s="21"/>
      <c r="VQX5" s="21"/>
      <c r="VQY5" s="21"/>
      <c r="VQZ5" s="21"/>
      <c r="VRA5" s="21"/>
      <c r="VRB5" s="21"/>
      <c r="VRC5" s="21"/>
      <c r="VRD5" s="21"/>
      <c r="VRE5" s="21"/>
      <c r="VRF5" s="21"/>
      <c r="VRG5" s="21"/>
      <c r="VRH5" s="21"/>
      <c r="VRI5" s="21"/>
      <c r="VRJ5" s="21"/>
      <c r="VRK5" s="21"/>
      <c r="VRL5" s="21"/>
      <c r="VRM5" s="21"/>
      <c r="VRN5" s="21"/>
      <c r="VRO5" s="21"/>
      <c r="VRP5" s="21"/>
      <c r="VRQ5" s="21"/>
      <c r="VRR5" s="21"/>
      <c r="VRS5" s="21"/>
      <c r="VRT5" s="21"/>
      <c r="VRU5" s="21"/>
      <c r="VRV5" s="21"/>
      <c r="VRW5" s="21"/>
      <c r="VRX5" s="21"/>
      <c r="VRY5" s="21"/>
      <c r="VRZ5" s="21"/>
      <c r="VSA5" s="21"/>
      <c r="VSB5" s="21"/>
      <c r="VSC5" s="21"/>
      <c r="VSD5" s="21"/>
      <c r="VSE5" s="21"/>
      <c r="VSF5" s="21"/>
      <c r="VSG5" s="21"/>
      <c r="VSH5" s="21"/>
      <c r="VSI5" s="21"/>
      <c r="VSJ5" s="21"/>
      <c r="VSK5" s="21"/>
      <c r="VSL5" s="21"/>
      <c r="VSM5" s="21"/>
      <c r="VSN5" s="21"/>
      <c r="VSO5" s="21"/>
      <c r="VSP5" s="21"/>
      <c r="VSQ5" s="21"/>
      <c r="VSR5" s="21"/>
      <c r="VSS5" s="21"/>
      <c r="VST5" s="21"/>
      <c r="VSU5" s="21"/>
      <c r="VSV5" s="21"/>
      <c r="VSW5" s="21"/>
      <c r="VSX5" s="21"/>
      <c r="VSY5" s="21"/>
      <c r="VSZ5" s="21"/>
      <c r="VTA5" s="21"/>
      <c r="VTB5" s="21"/>
      <c r="VTC5" s="21"/>
      <c r="VTD5" s="21"/>
      <c r="VTE5" s="21"/>
      <c r="VTF5" s="21"/>
      <c r="VTG5" s="21"/>
      <c r="VTH5" s="21"/>
      <c r="VTI5" s="21"/>
      <c r="VTJ5" s="21"/>
      <c r="VTK5" s="21"/>
      <c r="VTL5" s="21"/>
      <c r="VTM5" s="21"/>
      <c r="VTN5" s="21"/>
      <c r="VTO5" s="21"/>
      <c r="VTP5" s="21"/>
      <c r="VTQ5" s="21"/>
      <c r="VTR5" s="21"/>
      <c r="VTS5" s="21"/>
      <c r="VTT5" s="21"/>
      <c r="VTU5" s="21"/>
      <c r="VTV5" s="21"/>
      <c r="VTW5" s="21"/>
      <c r="VTX5" s="21"/>
      <c r="VTY5" s="21"/>
      <c r="VTZ5" s="21"/>
      <c r="VUA5" s="21"/>
      <c r="VUB5" s="21"/>
      <c r="VUC5" s="21"/>
      <c r="VUD5" s="21"/>
      <c r="VUE5" s="21"/>
      <c r="VUF5" s="21"/>
      <c r="VUG5" s="21"/>
      <c r="VUH5" s="21"/>
      <c r="VUI5" s="21"/>
      <c r="VUJ5" s="21"/>
      <c r="VUK5" s="21"/>
      <c r="VUL5" s="21"/>
      <c r="VUM5" s="21"/>
      <c r="VUN5" s="21"/>
      <c r="VUO5" s="21"/>
      <c r="VUP5" s="21"/>
      <c r="VUQ5" s="21"/>
      <c r="VUR5" s="21"/>
      <c r="VUS5" s="21"/>
      <c r="VUT5" s="21"/>
      <c r="VUU5" s="21"/>
      <c r="VUV5" s="21"/>
      <c r="VUW5" s="21"/>
      <c r="VUX5" s="21"/>
      <c r="VUY5" s="21"/>
      <c r="VUZ5" s="21"/>
      <c r="VVA5" s="21"/>
      <c r="VVB5" s="21"/>
      <c r="VVC5" s="21"/>
      <c r="VVD5" s="21"/>
      <c r="VVE5" s="21"/>
      <c r="VVF5" s="21"/>
      <c r="VVG5" s="21"/>
      <c r="VVH5" s="21"/>
      <c r="VVI5" s="21"/>
      <c r="VVJ5" s="21"/>
      <c r="VVK5" s="21"/>
      <c r="VVL5" s="21"/>
      <c r="VVM5" s="21"/>
      <c r="VVN5" s="21"/>
      <c r="VVO5" s="21"/>
      <c r="VVP5" s="21"/>
      <c r="VVQ5" s="21"/>
      <c r="VVR5" s="21"/>
      <c r="VVS5" s="21"/>
      <c r="VVT5" s="21"/>
      <c r="VVU5" s="21"/>
      <c r="VVV5" s="21"/>
      <c r="VVW5" s="21"/>
      <c r="VVX5" s="21"/>
      <c r="VVY5" s="21"/>
      <c r="VVZ5" s="21"/>
      <c r="VWA5" s="21"/>
      <c r="VWB5" s="21"/>
      <c r="VWC5" s="21"/>
      <c r="VWD5" s="21"/>
      <c r="VWE5" s="21"/>
      <c r="VWF5" s="21"/>
      <c r="VWG5" s="21"/>
      <c r="VWH5" s="21"/>
      <c r="VWI5" s="21"/>
      <c r="VWJ5" s="21"/>
      <c r="VWK5" s="21"/>
      <c r="VWL5" s="21"/>
      <c r="VWM5" s="21"/>
      <c r="VWN5" s="21"/>
      <c r="VWO5" s="21"/>
      <c r="VWP5" s="21"/>
      <c r="VWQ5" s="21"/>
      <c r="VWR5" s="21"/>
      <c r="VWS5" s="21"/>
      <c r="VWT5" s="21"/>
      <c r="VWU5" s="21"/>
      <c r="VWV5" s="21"/>
      <c r="VWW5" s="21"/>
      <c r="VWX5" s="21"/>
      <c r="VWY5" s="21"/>
      <c r="VWZ5" s="21"/>
      <c r="VXA5" s="21"/>
      <c r="VXB5" s="21"/>
      <c r="VXC5" s="21"/>
      <c r="VXD5" s="21"/>
      <c r="VXE5" s="21"/>
      <c r="VXF5" s="21"/>
      <c r="VXG5" s="21"/>
      <c r="VXH5" s="21"/>
      <c r="VXI5" s="21"/>
      <c r="VXJ5" s="21"/>
      <c r="VXK5" s="21"/>
      <c r="VXL5" s="21"/>
      <c r="VXM5" s="21"/>
      <c r="VXN5" s="21"/>
      <c r="VXO5" s="21"/>
      <c r="VXP5" s="21"/>
      <c r="VXQ5" s="21"/>
      <c r="VXR5" s="21"/>
      <c r="VXS5" s="21"/>
      <c r="VXT5" s="21"/>
      <c r="VXU5" s="21"/>
      <c r="VXV5" s="21"/>
      <c r="VXW5" s="21"/>
      <c r="VXX5" s="21"/>
      <c r="VXY5" s="21"/>
      <c r="VXZ5" s="21"/>
      <c r="VYA5" s="21"/>
      <c r="VYB5" s="21"/>
      <c r="VYC5" s="21"/>
      <c r="VYD5" s="21"/>
      <c r="VYE5" s="21"/>
      <c r="VYF5" s="21"/>
      <c r="VYG5" s="21"/>
      <c r="VYH5" s="21"/>
      <c r="VYI5" s="21"/>
      <c r="VYJ5" s="21"/>
      <c r="VYK5" s="21"/>
      <c r="VYL5" s="21"/>
      <c r="VYM5" s="21"/>
      <c r="VYN5" s="21"/>
      <c r="VYO5" s="21"/>
      <c r="VYP5" s="21"/>
      <c r="VYQ5" s="21"/>
      <c r="VYR5" s="21"/>
      <c r="VYS5" s="21"/>
      <c r="VYT5" s="21"/>
      <c r="VYU5" s="21"/>
      <c r="VYV5" s="21"/>
      <c r="VYW5" s="21"/>
      <c r="VYX5" s="21"/>
      <c r="VYY5" s="21"/>
      <c r="VYZ5" s="21"/>
      <c r="VZA5" s="21"/>
      <c r="VZB5" s="21"/>
      <c r="VZC5" s="21"/>
      <c r="VZD5" s="21"/>
      <c r="VZE5" s="21"/>
      <c r="VZF5" s="21"/>
      <c r="VZG5" s="21"/>
      <c r="VZH5" s="21"/>
      <c r="VZI5" s="21"/>
      <c r="VZJ5" s="21"/>
      <c r="VZK5" s="21"/>
      <c r="VZL5" s="21"/>
      <c r="VZM5" s="21"/>
      <c r="VZN5" s="21"/>
      <c r="VZO5" s="21"/>
      <c r="VZP5" s="21"/>
      <c r="VZQ5" s="21"/>
      <c r="VZR5" s="21"/>
      <c r="VZS5" s="21"/>
      <c r="VZT5" s="21"/>
      <c r="VZU5" s="21"/>
      <c r="VZV5" s="21"/>
      <c r="VZW5" s="21"/>
      <c r="VZX5" s="21"/>
      <c r="VZY5" s="21"/>
      <c r="VZZ5" s="21"/>
      <c r="WAA5" s="21"/>
      <c r="WAB5" s="21"/>
      <c r="WAC5" s="21"/>
      <c r="WAD5" s="21"/>
      <c r="WAE5" s="21"/>
      <c r="WAF5" s="21"/>
      <c r="WAG5" s="21"/>
      <c r="WAH5" s="21"/>
      <c r="WAI5" s="21"/>
      <c r="WAJ5" s="21"/>
      <c r="WAK5" s="21"/>
      <c r="WAL5" s="21"/>
      <c r="WAM5" s="21"/>
      <c r="WAN5" s="21"/>
      <c r="WAO5" s="21"/>
      <c r="WAP5" s="21"/>
      <c r="WAQ5" s="21"/>
      <c r="WAR5" s="21"/>
      <c r="WAS5" s="21"/>
      <c r="WAT5" s="21"/>
      <c r="WAU5" s="21"/>
      <c r="WAV5" s="21"/>
      <c r="WAW5" s="21"/>
      <c r="WAX5" s="21"/>
      <c r="WAY5" s="21"/>
      <c r="WAZ5" s="21"/>
      <c r="WBA5" s="21"/>
      <c r="WBB5" s="21"/>
      <c r="WBC5" s="21"/>
      <c r="WBD5" s="21"/>
      <c r="WBE5" s="21"/>
      <c r="WBF5" s="21"/>
      <c r="WBG5" s="21"/>
      <c r="WBH5" s="21"/>
      <c r="WBI5" s="21"/>
      <c r="WBJ5" s="21"/>
      <c r="WBK5" s="21"/>
      <c r="WBL5" s="21"/>
      <c r="WBM5" s="21"/>
      <c r="WBN5" s="21"/>
      <c r="WBO5" s="21"/>
      <c r="WBP5" s="21"/>
      <c r="WBQ5" s="21"/>
      <c r="WBR5" s="21"/>
      <c r="WBS5" s="21"/>
      <c r="WBT5" s="21"/>
      <c r="WBU5" s="21"/>
      <c r="WBV5" s="21"/>
      <c r="WBW5" s="21"/>
      <c r="WBX5" s="21"/>
      <c r="WBY5" s="21"/>
      <c r="WBZ5" s="21"/>
      <c r="WCA5" s="21"/>
      <c r="WCB5" s="21"/>
      <c r="WCC5" s="21"/>
      <c r="WCD5" s="21"/>
      <c r="WCE5" s="21"/>
      <c r="WCF5" s="21"/>
      <c r="WCG5" s="21"/>
      <c r="WCH5" s="21"/>
      <c r="WCI5" s="21"/>
      <c r="WCJ5" s="21"/>
      <c r="WCK5" s="21"/>
      <c r="WCL5" s="21"/>
      <c r="WCM5" s="21"/>
      <c r="WCN5" s="21"/>
      <c r="WCO5" s="21"/>
      <c r="WCP5" s="21"/>
      <c r="WCQ5" s="21"/>
      <c r="WCR5" s="21"/>
      <c r="WCS5" s="21"/>
      <c r="WCT5" s="21"/>
      <c r="WCU5" s="21"/>
      <c r="WCV5" s="21"/>
      <c r="WCW5" s="21"/>
      <c r="WCX5" s="21"/>
      <c r="WCY5" s="21"/>
      <c r="WCZ5" s="21"/>
      <c r="WDA5" s="21"/>
      <c r="WDB5" s="21"/>
      <c r="WDC5" s="21"/>
      <c r="WDD5" s="21"/>
      <c r="WDE5" s="21"/>
      <c r="WDF5" s="21"/>
      <c r="WDG5" s="21"/>
      <c r="WDH5" s="21"/>
      <c r="WDI5" s="21"/>
      <c r="WDJ5" s="21"/>
      <c r="WDK5" s="21"/>
      <c r="WDL5" s="21"/>
      <c r="WDM5" s="21"/>
      <c r="WDN5" s="21"/>
      <c r="WDO5" s="21"/>
      <c r="WDP5" s="21"/>
      <c r="WDQ5" s="21"/>
      <c r="WDR5" s="21"/>
      <c r="WDS5" s="21"/>
      <c r="WDT5" s="21"/>
      <c r="WDU5" s="21"/>
      <c r="WDV5" s="21"/>
      <c r="WDW5" s="21"/>
      <c r="WDX5" s="21"/>
      <c r="WDY5" s="21"/>
      <c r="WDZ5" s="21"/>
      <c r="WEA5" s="21"/>
      <c r="WEB5" s="21"/>
      <c r="WEC5" s="21"/>
      <c r="WED5" s="21"/>
      <c r="WEE5" s="21"/>
      <c r="WEF5" s="21"/>
      <c r="WEG5" s="21"/>
      <c r="WEH5" s="21"/>
      <c r="WEI5" s="21"/>
      <c r="WEJ5" s="21"/>
      <c r="WEK5" s="21"/>
      <c r="WEL5" s="21"/>
      <c r="WEM5" s="21"/>
      <c r="WEN5" s="21"/>
      <c r="WEO5" s="21"/>
      <c r="WEP5" s="21"/>
      <c r="WEQ5" s="21"/>
      <c r="WER5" s="21"/>
      <c r="WES5" s="21"/>
      <c r="WET5" s="21"/>
      <c r="WEU5" s="21"/>
      <c r="WEV5" s="21"/>
      <c r="WEW5" s="21"/>
      <c r="WEX5" s="21"/>
      <c r="WEY5" s="21"/>
      <c r="WEZ5" s="21"/>
      <c r="WFA5" s="21"/>
      <c r="WFB5" s="21"/>
      <c r="WFC5" s="21"/>
      <c r="WFD5" s="21"/>
      <c r="WFE5" s="21"/>
      <c r="WFF5" s="21"/>
      <c r="WFG5" s="21"/>
      <c r="WFH5" s="21"/>
      <c r="WFI5" s="21"/>
      <c r="WFJ5" s="21"/>
      <c r="WFK5" s="21"/>
      <c r="WFL5" s="21"/>
      <c r="WFM5" s="21"/>
      <c r="WFN5" s="21"/>
      <c r="WFO5" s="21"/>
      <c r="WFP5" s="21"/>
      <c r="WFQ5" s="21"/>
      <c r="WFR5" s="21"/>
      <c r="WFS5" s="21"/>
      <c r="WFT5" s="21"/>
      <c r="WFU5" s="21"/>
      <c r="WFV5" s="21"/>
      <c r="WFW5" s="21"/>
      <c r="WFX5" s="21"/>
      <c r="WFY5" s="21"/>
      <c r="WFZ5" s="21"/>
      <c r="WGA5" s="21"/>
      <c r="WGB5" s="21"/>
      <c r="WGC5" s="21"/>
      <c r="WGD5" s="21"/>
      <c r="WGE5" s="21"/>
      <c r="WGF5" s="21"/>
      <c r="WGG5" s="21"/>
      <c r="WGH5" s="21"/>
      <c r="WGI5" s="21"/>
      <c r="WGJ5" s="21"/>
      <c r="WGK5" s="21"/>
      <c r="WGL5" s="21"/>
      <c r="WGM5" s="21"/>
      <c r="WGN5" s="21"/>
      <c r="WGO5" s="21"/>
      <c r="WGP5" s="21"/>
      <c r="WGQ5" s="21"/>
      <c r="WGR5" s="21"/>
      <c r="WGS5" s="21"/>
      <c r="WGT5" s="21"/>
      <c r="WGU5" s="21"/>
      <c r="WGV5" s="21"/>
      <c r="WGW5" s="21"/>
      <c r="WGX5" s="21"/>
      <c r="WGY5" s="21"/>
      <c r="WGZ5" s="21"/>
      <c r="WHA5" s="21"/>
      <c r="WHB5" s="21"/>
      <c r="WHC5" s="21"/>
      <c r="WHD5" s="21"/>
      <c r="WHE5" s="21"/>
      <c r="WHF5" s="21"/>
      <c r="WHG5" s="21"/>
      <c r="WHH5" s="21"/>
      <c r="WHI5" s="21"/>
      <c r="WHJ5" s="21"/>
      <c r="WHK5" s="21"/>
      <c r="WHL5" s="21"/>
      <c r="WHM5" s="21"/>
      <c r="WHN5" s="21"/>
      <c r="WHO5" s="21"/>
      <c r="WHP5" s="21"/>
      <c r="WHQ5" s="21"/>
      <c r="WHR5" s="21"/>
      <c r="WHS5" s="21"/>
      <c r="WHT5" s="21"/>
      <c r="WHU5" s="21"/>
      <c r="WHV5" s="21"/>
      <c r="WHW5" s="21"/>
      <c r="WHX5" s="21"/>
      <c r="WHY5" s="21"/>
      <c r="WHZ5" s="21"/>
      <c r="WIA5" s="21"/>
      <c r="WIB5" s="21"/>
      <c r="WIC5" s="21"/>
      <c r="WID5" s="21"/>
      <c r="WIE5" s="21"/>
      <c r="WIF5" s="21"/>
      <c r="WIG5" s="21"/>
      <c r="WIH5" s="21"/>
      <c r="WII5" s="21"/>
      <c r="WIJ5" s="21"/>
      <c r="WIK5" s="21"/>
      <c r="WIL5" s="21"/>
      <c r="WIM5" s="21"/>
      <c r="WIN5" s="21"/>
      <c r="WIO5" s="21"/>
      <c r="WIP5" s="21"/>
      <c r="WIQ5" s="21"/>
      <c r="WIR5" s="21"/>
      <c r="WIS5" s="21"/>
      <c r="WIT5" s="21"/>
      <c r="WIU5" s="21"/>
      <c r="WIV5" s="21"/>
      <c r="WIW5" s="21"/>
      <c r="WIX5" s="21"/>
      <c r="WIY5" s="21"/>
      <c r="WIZ5" s="21"/>
      <c r="WJA5" s="21"/>
      <c r="WJB5" s="21"/>
      <c r="WJC5" s="21"/>
      <c r="WJD5" s="21"/>
      <c r="WJE5" s="21"/>
      <c r="WJF5" s="21"/>
      <c r="WJG5" s="21"/>
      <c r="WJH5" s="21"/>
      <c r="WJI5" s="21"/>
      <c r="WJJ5" s="21"/>
      <c r="WJK5" s="21"/>
      <c r="WJL5" s="21"/>
      <c r="WJM5" s="21"/>
      <c r="WJN5" s="21"/>
      <c r="WJO5" s="21"/>
      <c r="WJP5" s="21"/>
      <c r="WJQ5" s="21"/>
      <c r="WJR5" s="21"/>
      <c r="WJS5" s="21"/>
      <c r="WJT5" s="21"/>
      <c r="WJU5" s="21"/>
      <c r="WJV5" s="21"/>
      <c r="WJW5" s="21"/>
      <c r="WJX5" s="21"/>
      <c r="WJY5" s="21"/>
      <c r="WJZ5" s="21"/>
      <c r="WKA5" s="21"/>
      <c r="WKB5" s="21"/>
      <c r="WKC5" s="21"/>
      <c r="WKD5" s="21"/>
      <c r="WKE5" s="21"/>
      <c r="WKF5" s="21"/>
      <c r="WKG5" s="21"/>
      <c r="WKH5" s="21"/>
      <c r="WKI5" s="21"/>
      <c r="WKJ5" s="21"/>
      <c r="WKK5" s="21"/>
      <c r="WKL5" s="21"/>
      <c r="WKM5" s="21"/>
      <c r="WKN5" s="21"/>
      <c r="WKO5" s="21"/>
      <c r="WKP5" s="21"/>
      <c r="WKQ5" s="21"/>
      <c r="WKR5" s="21"/>
      <c r="WKS5" s="21"/>
      <c r="WKT5" s="21"/>
      <c r="WKU5" s="21"/>
      <c r="WKV5" s="21"/>
      <c r="WKW5" s="21"/>
      <c r="WKX5" s="21"/>
      <c r="WKY5" s="21"/>
      <c r="WKZ5" s="21"/>
      <c r="WLA5" s="21"/>
      <c r="WLB5" s="21"/>
      <c r="WLC5" s="21"/>
      <c r="WLD5" s="21"/>
      <c r="WLE5" s="21"/>
      <c r="WLF5" s="21"/>
      <c r="WLG5" s="21"/>
      <c r="WLH5" s="21"/>
      <c r="WLI5" s="21"/>
      <c r="WLJ5" s="21"/>
      <c r="WLK5" s="21"/>
      <c r="WLL5" s="21"/>
      <c r="WLM5" s="21"/>
      <c r="WLN5" s="21"/>
      <c r="WLO5" s="21"/>
      <c r="WLP5" s="21"/>
      <c r="WLQ5" s="21"/>
      <c r="WLR5" s="21"/>
      <c r="WLS5" s="21"/>
      <c r="WLT5" s="21"/>
      <c r="WLU5" s="21"/>
      <c r="WLV5" s="21"/>
      <c r="WLW5" s="21"/>
      <c r="WLX5" s="21"/>
      <c r="WLY5" s="21"/>
      <c r="WLZ5" s="21"/>
      <c r="WMA5" s="21"/>
      <c r="WMB5" s="21"/>
      <c r="WMC5" s="21"/>
      <c r="WMD5" s="21"/>
      <c r="WME5" s="21"/>
      <c r="WMF5" s="21"/>
      <c r="WMG5" s="21"/>
      <c r="WMH5" s="21"/>
      <c r="WMI5" s="21"/>
      <c r="WMJ5" s="21"/>
      <c r="WMK5" s="21"/>
      <c r="WML5" s="21"/>
      <c r="WMM5" s="21"/>
      <c r="WMN5" s="21"/>
      <c r="WMO5" s="21"/>
      <c r="WMP5" s="21"/>
      <c r="WMQ5" s="21"/>
      <c r="WMR5" s="21"/>
      <c r="WMS5" s="21"/>
      <c r="WMT5" s="21"/>
      <c r="WMU5" s="21"/>
      <c r="WMV5" s="21"/>
      <c r="WMW5" s="21"/>
      <c r="WMX5" s="21"/>
      <c r="WMY5" s="21"/>
      <c r="WMZ5" s="21"/>
      <c r="WNA5" s="21"/>
      <c r="WNB5" s="21"/>
      <c r="WNC5" s="21"/>
      <c r="WND5" s="21"/>
      <c r="WNE5" s="21"/>
      <c r="WNF5" s="21"/>
      <c r="WNG5" s="21"/>
      <c r="WNH5" s="21"/>
      <c r="WNI5" s="21"/>
      <c r="WNJ5" s="21"/>
      <c r="WNK5" s="21"/>
      <c r="WNL5" s="21"/>
      <c r="WNM5" s="21"/>
      <c r="WNN5" s="21"/>
      <c r="WNO5" s="21"/>
      <c r="WNP5" s="21"/>
      <c r="WNQ5" s="21"/>
      <c r="WNR5" s="21"/>
      <c r="WNS5" s="21"/>
      <c r="WNT5" s="21"/>
      <c r="WNU5" s="21"/>
      <c r="WNV5" s="21"/>
      <c r="WNW5" s="21"/>
      <c r="WNX5" s="21"/>
      <c r="WNY5" s="21"/>
      <c r="WNZ5" s="21"/>
      <c r="WOA5" s="21"/>
      <c r="WOB5" s="21"/>
      <c r="WOC5" s="21"/>
      <c r="WOD5" s="21"/>
      <c r="WOE5" s="21"/>
      <c r="WOF5" s="21"/>
      <c r="WOG5" s="21"/>
      <c r="WOH5" s="21"/>
      <c r="WOI5" s="21"/>
      <c r="WOJ5" s="21"/>
      <c r="WOK5" s="21"/>
      <c r="WOL5" s="21"/>
      <c r="WOM5" s="21"/>
      <c r="WON5" s="21"/>
      <c r="WOO5" s="21"/>
      <c r="WOP5" s="21"/>
      <c r="WOQ5" s="21"/>
      <c r="WOR5" s="21"/>
      <c r="WOS5" s="21"/>
      <c r="WOT5" s="21"/>
      <c r="WOU5" s="21"/>
      <c r="WOV5" s="21"/>
      <c r="WOW5" s="21"/>
      <c r="WOX5" s="21"/>
      <c r="WOY5" s="21"/>
      <c r="WOZ5" s="21"/>
      <c r="WPA5" s="21"/>
      <c r="WPB5" s="21"/>
      <c r="WPC5" s="21"/>
      <c r="WPD5" s="21"/>
      <c r="WPE5" s="21"/>
      <c r="WPF5" s="21"/>
      <c r="WPG5" s="21"/>
      <c r="WPH5" s="21"/>
      <c r="WPI5" s="21"/>
      <c r="WPJ5" s="21"/>
      <c r="WPK5" s="21"/>
      <c r="WPL5" s="21"/>
      <c r="WPM5" s="21"/>
      <c r="WPN5" s="21"/>
      <c r="WPO5" s="21"/>
      <c r="WPP5" s="21"/>
      <c r="WPQ5" s="21"/>
      <c r="WPR5" s="21"/>
      <c r="WPS5" s="21"/>
      <c r="WPT5" s="21"/>
      <c r="WPU5" s="21"/>
      <c r="WPV5" s="21"/>
      <c r="WPW5" s="21"/>
      <c r="WPX5" s="21"/>
      <c r="WPY5" s="21"/>
      <c r="WPZ5" s="21"/>
      <c r="WQA5" s="21"/>
      <c r="WQB5" s="21"/>
      <c r="WQC5" s="21"/>
      <c r="WQD5" s="21"/>
      <c r="WQE5" s="21"/>
      <c r="WQF5" s="21"/>
      <c r="WQG5" s="21"/>
      <c r="WQH5" s="21"/>
      <c r="WQI5" s="21"/>
      <c r="WQJ5" s="21"/>
      <c r="WQK5" s="21"/>
      <c r="WQL5" s="21"/>
      <c r="WQM5" s="21"/>
      <c r="WQN5" s="21"/>
      <c r="WQO5" s="21"/>
      <c r="WQP5" s="21"/>
      <c r="WQQ5" s="21"/>
      <c r="WQR5" s="21"/>
      <c r="WQS5" s="21"/>
      <c r="WQT5" s="21"/>
      <c r="WQU5" s="21"/>
      <c r="WQV5" s="21"/>
      <c r="WQW5" s="21"/>
      <c r="WQX5" s="21"/>
      <c r="WQY5" s="21"/>
      <c r="WQZ5" s="21"/>
      <c r="WRA5" s="21"/>
      <c r="WRB5" s="21"/>
      <c r="WRC5" s="21"/>
      <c r="WRD5" s="21"/>
      <c r="WRE5" s="21"/>
      <c r="WRF5" s="21"/>
      <c r="WRG5" s="21"/>
      <c r="WRH5" s="21"/>
      <c r="WRI5" s="21"/>
      <c r="WRJ5" s="21"/>
      <c r="WRK5" s="21"/>
      <c r="WRL5" s="21"/>
      <c r="WRM5" s="21"/>
      <c r="WRN5" s="21"/>
      <c r="WRO5" s="21"/>
      <c r="WRP5" s="21"/>
      <c r="WRQ5" s="21"/>
      <c r="WRR5" s="21"/>
      <c r="WRS5" s="21"/>
      <c r="WRT5" s="21"/>
      <c r="WRU5" s="21"/>
      <c r="WRV5" s="21"/>
      <c r="WRW5" s="21"/>
      <c r="WRX5" s="21"/>
      <c r="WRY5" s="21"/>
      <c r="WRZ5" s="21"/>
      <c r="WSA5" s="21"/>
      <c r="WSB5" s="21"/>
      <c r="WSC5" s="21"/>
      <c r="WSD5" s="21"/>
      <c r="WSE5" s="21"/>
      <c r="WSF5" s="21"/>
      <c r="WSG5" s="21"/>
      <c r="WSH5" s="21"/>
      <c r="WSI5" s="21"/>
      <c r="WSJ5" s="21"/>
      <c r="WSK5" s="21"/>
      <c r="WSL5" s="21"/>
      <c r="WSM5" s="21"/>
      <c r="WSN5" s="21"/>
      <c r="WSO5" s="21"/>
      <c r="WSP5" s="21"/>
      <c r="WSQ5" s="21"/>
      <c r="WSR5" s="21"/>
      <c r="WSS5" s="21"/>
      <c r="WST5" s="21"/>
      <c r="WSU5" s="21"/>
      <c r="WSV5" s="21"/>
      <c r="WSW5" s="21"/>
      <c r="WSX5" s="21"/>
      <c r="WSY5" s="21"/>
      <c r="WSZ5" s="21"/>
      <c r="WTA5" s="21"/>
      <c r="WTB5" s="21"/>
      <c r="WTC5" s="21"/>
      <c r="WTD5" s="21"/>
      <c r="WTE5" s="21"/>
      <c r="WTF5" s="21"/>
      <c r="WTG5" s="21"/>
      <c r="WTH5" s="21"/>
      <c r="WTI5" s="21"/>
      <c r="WTJ5" s="21"/>
      <c r="WTK5" s="21"/>
      <c r="WTL5" s="21"/>
      <c r="WTM5" s="21"/>
      <c r="WTN5" s="21"/>
      <c r="WTO5" s="21"/>
      <c r="WTP5" s="21"/>
      <c r="WTQ5" s="21"/>
      <c r="WTR5" s="21"/>
      <c r="WTS5" s="21"/>
      <c r="WTT5" s="21"/>
      <c r="WTU5" s="21"/>
      <c r="WTV5" s="21"/>
      <c r="WTW5" s="21"/>
      <c r="WTX5" s="21"/>
      <c r="WTY5" s="21"/>
      <c r="WTZ5" s="21"/>
      <c r="WUA5" s="21"/>
      <c r="WUB5" s="21"/>
      <c r="WUC5" s="21"/>
      <c r="WUD5" s="21"/>
      <c r="WUE5" s="21"/>
      <c r="WUF5" s="21"/>
      <c r="WUG5" s="21"/>
      <c r="WUH5" s="21"/>
      <c r="WUI5" s="21"/>
      <c r="WUJ5" s="21"/>
      <c r="WUK5" s="21"/>
      <c r="WUL5" s="21"/>
      <c r="WUM5" s="21"/>
      <c r="WUN5" s="21"/>
      <c r="WUO5" s="21"/>
      <c r="WUP5" s="21"/>
      <c r="WUQ5" s="21"/>
      <c r="WUR5" s="21"/>
      <c r="WUS5" s="21"/>
      <c r="WUT5" s="21"/>
      <c r="WUU5" s="21"/>
      <c r="WUV5" s="21"/>
      <c r="WUW5" s="21"/>
      <c r="WUX5" s="21"/>
      <c r="WUY5" s="21"/>
      <c r="WUZ5" s="21"/>
      <c r="WVA5" s="21"/>
      <c r="WVB5" s="21"/>
      <c r="WVC5" s="21"/>
      <c r="WVD5" s="21"/>
      <c r="WVE5" s="21"/>
      <c r="WVF5" s="21"/>
      <c r="WVG5" s="21"/>
      <c r="WVH5" s="21"/>
      <c r="WVI5" s="21"/>
      <c r="WVJ5" s="21"/>
      <c r="WVK5" s="21"/>
      <c r="WVL5" s="21"/>
      <c r="WVM5" s="21"/>
      <c r="WVN5" s="21"/>
      <c r="WVO5" s="21"/>
      <c r="WVP5" s="21"/>
      <c r="WVQ5" s="21"/>
      <c r="WVR5" s="21"/>
      <c r="WVS5" s="21"/>
      <c r="WVT5" s="21"/>
      <c r="WVU5" s="21"/>
      <c r="WVV5" s="21"/>
      <c r="WVW5" s="21"/>
      <c r="WVX5" s="21"/>
      <c r="WVY5" s="21"/>
      <c r="WVZ5" s="21"/>
      <c r="WWA5" s="21"/>
      <c r="WWB5" s="21"/>
      <c r="WWC5" s="21"/>
      <c r="WWD5" s="21"/>
      <c r="WWE5" s="21"/>
      <c r="WWF5" s="21"/>
      <c r="WWG5" s="21"/>
      <c r="WWH5" s="21"/>
      <c r="WWI5" s="21"/>
      <c r="WWJ5" s="21"/>
      <c r="WWK5" s="21"/>
      <c r="WWL5" s="21"/>
      <c r="WWM5" s="21"/>
      <c r="WWN5" s="21"/>
      <c r="WWO5" s="21"/>
      <c r="WWP5" s="21"/>
      <c r="WWQ5" s="21"/>
      <c r="WWR5" s="21"/>
      <c r="WWS5" s="21"/>
      <c r="WWT5" s="21"/>
      <c r="WWU5" s="21"/>
      <c r="WWV5" s="21"/>
      <c r="WWW5" s="21"/>
      <c r="WWX5" s="21"/>
      <c r="WWY5" s="21"/>
      <c r="WWZ5" s="21"/>
      <c r="WXA5" s="21"/>
      <c r="WXB5" s="21"/>
      <c r="WXC5" s="21"/>
      <c r="WXD5" s="21"/>
      <c r="WXE5" s="21"/>
      <c r="WXF5" s="21"/>
      <c r="WXG5" s="21"/>
      <c r="WXH5" s="21"/>
      <c r="WXI5" s="21"/>
      <c r="WXJ5" s="21"/>
      <c r="WXK5" s="21"/>
      <c r="WXL5" s="21"/>
      <c r="WXM5" s="21"/>
      <c r="WXN5" s="21"/>
      <c r="WXO5" s="21"/>
      <c r="WXP5" s="21"/>
      <c r="WXQ5" s="21"/>
      <c r="WXR5" s="21"/>
      <c r="WXS5" s="21"/>
      <c r="WXT5" s="21"/>
      <c r="WXU5" s="21"/>
      <c r="WXV5" s="21"/>
      <c r="WXW5" s="21"/>
      <c r="WXX5" s="21"/>
      <c r="WXY5" s="21"/>
      <c r="WXZ5" s="21"/>
      <c r="WYA5" s="21"/>
      <c r="WYB5" s="21"/>
      <c r="WYC5" s="21"/>
      <c r="WYD5" s="21"/>
      <c r="WYE5" s="21"/>
      <c r="WYF5" s="21"/>
      <c r="WYG5" s="21"/>
      <c r="WYH5" s="21"/>
      <c r="WYI5" s="21"/>
      <c r="WYJ5" s="21"/>
      <c r="WYK5" s="21"/>
      <c r="WYL5" s="21"/>
      <c r="WYM5" s="21"/>
      <c r="WYN5" s="21"/>
      <c r="WYO5" s="21"/>
      <c r="WYP5" s="21"/>
      <c r="WYQ5" s="21"/>
      <c r="WYR5" s="21"/>
      <c r="WYS5" s="21"/>
      <c r="WYT5" s="21"/>
      <c r="WYU5" s="21"/>
      <c r="WYV5" s="21"/>
      <c r="WYW5" s="21"/>
      <c r="WYX5" s="21"/>
      <c r="WYY5" s="21"/>
      <c r="WYZ5" s="21"/>
      <c r="WZA5" s="21"/>
      <c r="WZB5" s="21"/>
      <c r="WZC5" s="21"/>
      <c r="WZD5" s="21"/>
      <c r="WZE5" s="21"/>
      <c r="WZF5" s="21"/>
      <c r="WZG5" s="21"/>
      <c r="WZH5" s="21"/>
      <c r="WZI5" s="21"/>
      <c r="WZJ5" s="21"/>
      <c r="WZK5" s="21"/>
      <c r="WZL5" s="21"/>
      <c r="WZM5" s="21"/>
      <c r="WZN5" s="21"/>
      <c r="WZO5" s="21"/>
      <c r="WZP5" s="21"/>
      <c r="WZQ5" s="21"/>
      <c r="WZR5" s="21"/>
      <c r="WZS5" s="21"/>
      <c r="WZT5" s="21"/>
      <c r="WZU5" s="21"/>
      <c r="WZV5" s="21"/>
      <c r="WZW5" s="21"/>
      <c r="WZX5" s="21"/>
      <c r="WZY5" s="21"/>
      <c r="WZZ5" s="21"/>
      <c r="XAA5" s="21"/>
      <c r="XAB5" s="21"/>
      <c r="XAC5" s="21"/>
      <c r="XAD5" s="21"/>
      <c r="XAE5" s="21"/>
      <c r="XAF5" s="21"/>
      <c r="XAG5" s="21"/>
      <c r="XAH5" s="21"/>
      <c r="XAI5" s="21"/>
      <c r="XAJ5" s="21"/>
      <c r="XAK5" s="21"/>
      <c r="XAL5" s="21"/>
      <c r="XAM5" s="21"/>
      <c r="XAN5" s="21"/>
      <c r="XAO5" s="21"/>
      <c r="XAP5" s="21"/>
      <c r="XAQ5" s="21"/>
      <c r="XAR5" s="21"/>
      <c r="XAS5" s="21"/>
      <c r="XAT5" s="21"/>
      <c r="XAU5" s="21"/>
      <c r="XAV5" s="21"/>
      <c r="XAW5" s="21"/>
      <c r="XAX5" s="21"/>
      <c r="XAY5" s="21"/>
      <c r="XAZ5" s="21"/>
      <c r="XBA5" s="21"/>
      <c r="XBB5" s="21"/>
      <c r="XBC5" s="21"/>
      <c r="XBD5" s="21"/>
      <c r="XBE5" s="21"/>
      <c r="XBF5" s="21"/>
      <c r="XBG5" s="21"/>
      <c r="XBH5" s="21"/>
      <c r="XBI5" s="21"/>
      <c r="XBJ5" s="21"/>
      <c r="XBK5" s="21"/>
      <c r="XBL5" s="21"/>
      <c r="XBM5" s="21"/>
      <c r="XBN5" s="21"/>
      <c r="XBO5" s="21"/>
      <c r="XBP5" s="21"/>
      <c r="XBQ5" s="21"/>
      <c r="XBR5" s="21"/>
      <c r="XBS5" s="21"/>
      <c r="XBT5" s="21"/>
      <c r="XBU5" s="21"/>
      <c r="XBV5" s="21"/>
      <c r="XBW5" s="21"/>
      <c r="XBX5" s="21"/>
      <c r="XBY5" s="21"/>
      <c r="XBZ5" s="21"/>
      <c r="XCA5" s="21"/>
      <c r="XCB5" s="21"/>
      <c r="XCC5" s="21"/>
      <c r="XCD5" s="21"/>
      <c r="XCE5" s="21"/>
      <c r="XCF5" s="21"/>
      <c r="XCG5" s="21"/>
      <c r="XCH5" s="21"/>
      <c r="XCI5" s="21"/>
      <c r="XCJ5" s="21"/>
      <c r="XCK5" s="21"/>
      <c r="XCL5" s="21"/>
      <c r="XCM5" s="21"/>
      <c r="XCN5" s="21"/>
      <c r="XCO5" s="21"/>
      <c r="XCP5" s="21"/>
      <c r="XCQ5" s="21"/>
      <c r="XCR5" s="21"/>
      <c r="XCS5" s="21"/>
      <c r="XCT5" s="21"/>
      <c r="XCU5" s="21"/>
      <c r="XCV5" s="21"/>
      <c r="XCW5" s="21"/>
      <c r="XCX5" s="21"/>
      <c r="XCY5" s="21"/>
      <c r="XCZ5" s="21"/>
      <c r="XDA5" s="21"/>
      <c r="XDB5" s="21"/>
      <c r="XDC5" s="21"/>
      <c r="XDD5" s="21"/>
      <c r="XDE5" s="21"/>
      <c r="XDF5" s="21"/>
      <c r="XDG5" s="21"/>
      <c r="XDH5" s="21"/>
      <c r="XDI5" s="21"/>
      <c r="XDJ5" s="21"/>
      <c r="XDK5" s="21"/>
      <c r="XDL5" s="21"/>
      <c r="XDM5" s="21"/>
      <c r="XDN5" s="21"/>
      <c r="XDO5" s="21"/>
      <c r="XDP5" s="21"/>
      <c r="XDQ5" s="21"/>
      <c r="XDR5" s="21"/>
      <c r="XDS5" s="21"/>
      <c r="XDT5" s="21"/>
      <c r="XDU5" s="21"/>
      <c r="XDV5" s="21"/>
      <c r="XDW5" s="21"/>
      <c r="XDX5" s="21"/>
      <c r="XDY5" s="21"/>
      <c r="XDZ5" s="21"/>
      <c r="XEA5" s="21"/>
      <c r="XEB5" s="21"/>
      <c r="XEC5" s="21"/>
      <c r="XED5" s="21"/>
      <c r="XEE5" s="21"/>
      <c r="XEF5" s="21"/>
      <c r="XEG5" s="21"/>
      <c r="XEH5" s="21"/>
      <c r="XEI5" s="21"/>
      <c r="XEJ5" s="21"/>
      <c r="XEK5" s="21"/>
      <c r="XEL5" s="21"/>
      <c r="XEM5" s="21"/>
      <c r="XEN5" s="21"/>
      <c r="XEO5" s="21"/>
      <c r="XEP5" s="21"/>
      <c r="XEQ5" s="21"/>
      <c r="XER5" s="21"/>
      <c r="XES5" s="21"/>
      <c r="XET5" s="21"/>
      <c r="XEU5" s="21"/>
      <c r="XEV5" s="21"/>
      <c r="XEW5" s="21"/>
      <c r="XEX5" s="21"/>
      <c r="XEY5" s="21"/>
      <c r="XEZ5" s="21"/>
      <c r="XFA5" s="21"/>
      <c r="XFB5" s="21"/>
    </row>
    <row r="6" spans="1:16382" customFormat="1" ht="60.75" customHeight="1" thickBot="1" x14ac:dyDescent="0.25">
      <c r="A6" s="364" t="s">
        <v>532</v>
      </c>
      <c r="B6" s="365"/>
      <c r="C6" s="365"/>
      <c r="D6" s="365"/>
      <c r="E6" s="365"/>
      <c r="F6" s="366"/>
      <c r="G6" s="257"/>
    </row>
    <row r="7" spans="1:16382" ht="15" customHeight="1" x14ac:dyDescent="0.2">
      <c r="A7" s="446" t="s">
        <v>341</v>
      </c>
      <c r="B7" s="447"/>
      <c r="C7" s="447"/>
      <c r="D7" s="447"/>
      <c r="E7" s="447"/>
      <c r="F7" s="447"/>
      <c r="G7" s="448"/>
    </row>
    <row r="8" spans="1:16382" ht="30" customHeight="1" x14ac:dyDescent="0.2">
      <c r="A8" s="452" t="s">
        <v>342</v>
      </c>
      <c r="B8" s="453"/>
      <c r="C8" s="453"/>
      <c r="D8" s="454"/>
      <c r="E8" s="454"/>
      <c r="F8" s="454"/>
      <c r="G8" s="455"/>
    </row>
    <row r="9" spans="1:16382" ht="45" customHeight="1" x14ac:dyDescent="0.2">
      <c r="A9" s="381" t="s">
        <v>343</v>
      </c>
      <c r="B9" s="456"/>
      <c r="C9" s="456"/>
      <c r="D9" s="456"/>
      <c r="E9" s="456"/>
      <c r="F9" s="456"/>
      <c r="G9" s="457"/>
    </row>
    <row r="10" spans="1:16382" ht="15" customHeight="1" x14ac:dyDescent="0.2">
      <c r="A10" s="458" t="s">
        <v>344</v>
      </c>
      <c r="B10" s="459"/>
      <c r="C10" s="459"/>
      <c r="D10" s="459"/>
      <c r="E10" s="459"/>
      <c r="F10" s="459"/>
      <c r="G10" s="460"/>
    </row>
    <row r="11" spans="1:16382" ht="30" customHeight="1" thickBot="1" x14ac:dyDescent="0.25">
      <c r="A11" s="461" t="s">
        <v>345</v>
      </c>
      <c r="B11" s="462"/>
      <c r="C11" s="462"/>
      <c r="D11" s="463"/>
      <c r="E11" s="463"/>
      <c r="F11" s="463"/>
      <c r="G11" s="464"/>
    </row>
    <row r="12" spans="1:16382" ht="15" customHeight="1" x14ac:dyDescent="0.2">
      <c r="A12" s="449" t="s">
        <v>812</v>
      </c>
      <c r="B12" s="450"/>
      <c r="C12" s="450"/>
      <c r="D12" s="450"/>
      <c r="E12" s="450"/>
      <c r="F12" s="450"/>
      <c r="G12" s="451"/>
    </row>
    <row r="13" spans="1:16382" s="24" customFormat="1" ht="15" customHeight="1" x14ac:dyDescent="0.2">
      <c r="A13" s="381" t="s">
        <v>346</v>
      </c>
      <c r="B13" s="382"/>
      <c r="C13" s="378"/>
      <c r="D13" s="379"/>
      <c r="E13" s="379"/>
      <c r="F13" s="379"/>
      <c r="G13" s="380"/>
    </row>
    <row r="14" spans="1:16382" s="24" customFormat="1" ht="15" customHeight="1" x14ac:dyDescent="0.2">
      <c r="A14" s="373" t="s">
        <v>347</v>
      </c>
      <c r="B14" s="374"/>
      <c r="C14" s="378"/>
      <c r="D14" s="379"/>
      <c r="E14" s="379"/>
      <c r="F14" s="379"/>
      <c r="G14" s="380"/>
    </row>
    <row r="15" spans="1:16382" s="24" customFormat="1" ht="15" customHeight="1" x14ac:dyDescent="0.2">
      <c r="A15" s="381" t="s">
        <v>348</v>
      </c>
      <c r="B15" s="382"/>
      <c r="C15" s="378"/>
      <c r="D15" s="379"/>
      <c r="E15" s="379"/>
      <c r="F15" s="379"/>
      <c r="G15" s="380"/>
    </row>
    <row r="16" spans="1:16382" s="24" customFormat="1" ht="15" customHeight="1" x14ac:dyDescent="0.2">
      <c r="A16" s="373" t="s">
        <v>349</v>
      </c>
      <c r="B16" s="374"/>
      <c r="C16" s="375"/>
      <c r="D16" s="376"/>
      <c r="E16" s="376"/>
      <c r="F16" s="376"/>
      <c r="G16" s="377"/>
    </row>
    <row r="17" spans="1:7" s="24" customFormat="1" ht="15" customHeight="1" x14ac:dyDescent="0.2">
      <c r="A17" s="373" t="s">
        <v>350</v>
      </c>
      <c r="B17" s="374"/>
      <c r="C17" s="378"/>
      <c r="D17" s="379"/>
      <c r="E17" s="379"/>
      <c r="F17" s="379"/>
      <c r="G17" s="380"/>
    </row>
    <row r="18" spans="1:7" s="24" customFormat="1" ht="15" customHeight="1" x14ac:dyDescent="0.2">
      <c r="A18" s="373" t="s">
        <v>351</v>
      </c>
      <c r="B18" s="374"/>
      <c r="C18" s="378"/>
      <c r="D18" s="379"/>
      <c r="E18" s="379"/>
      <c r="F18" s="379"/>
      <c r="G18" s="380"/>
    </row>
    <row r="19" spans="1:7" s="24" customFormat="1" ht="15" customHeight="1" x14ac:dyDescent="0.2">
      <c r="A19" s="373" t="s">
        <v>352</v>
      </c>
      <c r="B19" s="374"/>
      <c r="C19" s="378"/>
      <c r="D19" s="379"/>
      <c r="E19" s="379"/>
      <c r="F19" s="379"/>
      <c r="G19" s="380"/>
    </row>
    <row r="20" spans="1:7" s="24" customFormat="1" ht="15" customHeight="1" x14ac:dyDescent="0.2">
      <c r="A20" s="381" t="s">
        <v>353</v>
      </c>
      <c r="B20" s="382"/>
      <c r="C20" s="378"/>
      <c r="D20" s="379"/>
      <c r="E20" s="379"/>
      <c r="F20" s="379"/>
      <c r="G20" s="380"/>
    </row>
    <row r="21" spans="1:7" s="24" customFormat="1" ht="15" customHeight="1" x14ac:dyDescent="0.2">
      <c r="A21" s="381" t="s">
        <v>354</v>
      </c>
      <c r="B21" s="382"/>
      <c r="C21" s="378"/>
      <c r="D21" s="379"/>
      <c r="E21" s="379"/>
      <c r="F21" s="379"/>
      <c r="G21" s="380"/>
    </row>
    <row r="22" spans="1:7" s="24" customFormat="1" ht="15" customHeight="1" x14ac:dyDescent="0.2">
      <c r="A22" s="373" t="s">
        <v>355</v>
      </c>
      <c r="B22" s="374"/>
      <c r="C22" s="384"/>
      <c r="D22" s="385"/>
      <c r="E22" s="385"/>
      <c r="F22" s="385"/>
      <c r="G22" s="386"/>
    </row>
    <row r="23" spans="1:7" s="24" customFormat="1" ht="15" customHeight="1" x14ac:dyDescent="0.2">
      <c r="A23" s="373" t="s">
        <v>356</v>
      </c>
      <c r="B23" s="374"/>
      <c r="C23" s="384"/>
      <c r="D23" s="385"/>
      <c r="E23" s="385"/>
      <c r="F23" s="385"/>
      <c r="G23" s="386"/>
    </row>
    <row r="24" spans="1:7" s="24" customFormat="1" ht="15" customHeight="1" thickBot="1" x14ac:dyDescent="0.25">
      <c r="A24" s="387" t="s">
        <v>357</v>
      </c>
      <c r="B24" s="388"/>
      <c r="C24" s="389"/>
      <c r="D24" s="390"/>
      <c r="E24" s="390"/>
      <c r="F24" s="390"/>
      <c r="G24" s="391"/>
    </row>
    <row r="25" spans="1:7" ht="30" customHeight="1" x14ac:dyDescent="0.2">
      <c r="A25" s="472" t="s">
        <v>358</v>
      </c>
      <c r="B25" s="473"/>
      <c r="C25" s="473"/>
      <c r="D25" s="473"/>
      <c r="E25" s="473"/>
      <c r="F25" s="473"/>
      <c r="G25" s="474"/>
    </row>
    <row r="26" spans="1:7" s="24" customFormat="1" ht="15" customHeight="1" x14ac:dyDescent="0.2">
      <c r="A26" s="381" t="s">
        <v>346</v>
      </c>
      <c r="B26" s="382"/>
      <c r="C26" s="378"/>
      <c r="D26" s="379"/>
      <c r="E26" s="379"/>
      <c r="F26" s="379"/>
      <c r="G26" s="380"/>
    </row>
    <row r="27" spans="1:7" s="24" customFormat="1" ht="15" customHeight="1" x14ac:dyDescent="0.2">
      <c r="A27" s="373" t="s">
        <v>347</v>
      </c>
      <c r="B27" s="374"/>
      <c r="C27" s="378"/>
      <c r="D27" s="379"/>
      <c r="E27" s="379"/>
      <c r="F27" s="379"/>
      <c r="G27" s="380"/>
    </row>
    <row r="28" spans="1:7" s="24" customFormat="1" ht="15" customHeight="1" x14ac:dyDescent="0.2">
      <c r="A28" s="381" t="s">
        <v>348</v>
      </c>
      <c r="B28" s="382"/>
      <c r="C28" s="378"/>
      <c r="D28" s="379"/>
      <c r="E28" s="379"/>
      <c r="F28" s="379"/>
      <c r="G28" s="380"/>
    </row>
    <row r="29" spans="1:7" s="24" customFormat="1" ht="15" customHeight="1" x14ac:dyDescent="0.2">
      <c r="A29" s="373" t="s">
        <v>349</v>
      </c>
      <c r="B29" s="374"/>
      <c r="C29" s="375"/>
      <c r="D29" s="376"/>
      <c r="E29" s="376"/>
      <c r="F29" s="376"/>
      <c r="G29" s="377"/>
    </row>
    <row r="30" spans="1:7" s="24" customFormat="1" ht="15" customHeight="1" x14ac:dyDescent="0.2">
      <c r="A30" s="373" t="s">
        <v>342</v>
      </c>
      <c r="B30" s="374"/>
      <c r="C30" s="378"/>
      <c r="D30" s="379"/>
      <c r="E30" s="379"/>
      <c r="F30" s="379"/>
      <c r="G30" s="380"/>
    </row>
    <row r="31" spans="1:7" s="24" customFormat="1" ht="15" customHeight="1" x14ac:dyDescent="0.2">
      <c r="A31" s="373" t="s">
        <v>350</v>
      </c>
      <c r="B31" s="374"/>
      <c r="C31" s="378"/>
      <c r="D31" s="379"/>
      <c r="E31" s="379"/>
      <c r="F31" s="379"/>
      <c r="G31" s="380"/>
    </row>
    <row r="32" spans="1:7" s="24" customFormat="1" ht="15" customHeight="1" x14ac:dyDescent="0.2">
      <c r="A32" s="373" t="s">
        <v>351</v>
      </c>
      <c r="B32" s="374"/>
      <c r="C32" s="378"/>
      <c r="D32" s="379"/>
      <c r="E32" s="379"/>
      <c r="F32" s="379"/>
      <c r="G32" s="380"/>
    </row>
    <row r="33" spans="1:7" s="24" customFormat="1" ht="15" customHeight="1" x14ac:dyDescent="0.2">
      <c r="A33" s="373" t="s">
        <v>352</v>
      </c>
      <c r="B33" s="374"/>
      <c r="C33" s="378"/>
      <c r="D33" s="379"/>
      <c r="E33" s="379"/>
      <c r="F33" s="379"/>
      <c r="G33" s="380"/>
    </row>
    <row r="34" spans="1:7" s="24" customFormat="1" ht="15" customHeight="1" x14ac:dyDescent="0.2">
      <c r="A34" s="381" t="s">
        <v>353</v>
      </c>
      <c r="B34" s="382"/>
      <c r="C34" s="378"/>
      <c r="D34" s="379"/>
      <c r="E34" s="379"/>
      <c r="F34" s="379"/>
      <c r="G34" s="380"/>
    </row>
    <row r="35" spans="1:7" s="24" customFormat="1" ht="15" customHeight="1" x14ac:dyDescent="0.2">
      <c r="A35" s="381" t="s">
        <v>354</v>
      </c>
      <c r="B35" s="382"/>
      <c r="C35" s="378"/>
      <c r="D35" s="379"/>
      <c r="E35" s="379"/>
      <c r="F35" s="379"/>
      <c r="G35" s="380"/>
    </row>
    <row r="36" spans="1:7" s="24" customFormat="1" ht="15" customHeight="1" x14ac:dyDescent="0.2">
      <c r="A36" s="373" t="s">
        <v>355</v>
      </c>
      <c r="B36" s="374"/>
      <c r="C36" s="384"/>
      <c r="D36" s="385"/>
      <c r="E36" s="385"/>
      <c r="F36" s="385"/>
      <c r="G36" s="386"/>
    </row>
    <row r="37" spans="1:7" s="24" customFormat="1" ht="15" customHeight="1" x14ac:dyDescent="0.2">
      <c r="A37" s="373" t="s">
        <v>356</v>
      </c>
      <c r="B37" s="374"/>
      <c r="C37" s="384"/>
      <c r="D37" s="385"/>
      <c r="E37" s="385"/>
      <c r="F37" s="385"/>
      <c r="G37" s="386"/>
    </row>
    <row r="38" spans="1:7" s="24" customFormat="1" ht="15" customHeight="1" thickBot="1" x14ac:dyDescent="0.25">
      <c r="A38" s="354" t="s">
        <v>357</v>
      </c>
      <c r="B38" s="355"/>
      <c r="C38" s="466"/>
      <c r="D38" s="468"/>
      <c r="E38" s="468"/>
      <c r="F38" s="468"/>
      <c r="G38" s="467"/>
    </row>
    <row r="39" spans="1:7" ht="15" customHeight="1" x14ac:dyDescent="0.2">
      <c r="A39" s="356" t="s">
        <v>359</v>
      </c>
      <c r="B39" s="469"/>
      <c r="C39" s="469"/>
      <c r="D39" s="469"/>
      <c r="E39" s="469"/>
      <c r="F39" s="469"/>
      <c r="G39" s="470"/>
    </row>
    <row r="40" spans="1:7" ht="47.25" customHeight="1" x14ac:dyDescent="0.2">
      <c r="A40" s="367" t="s">
        <v>911</v>
      </c>
      <c r="B40" s="368"/>
      <c r="C40" s="368"/>
      <c r="D40" s="368"/>
      <c r="E40" s="368"/>
      <c r="F40" s="368"/>
      <c r="G40" s="369"/>
    </row>
    <row r="41" spans="1:7" ht="43.5" customHeight="1" x14ac:dyDescent="0.2">
      <c r="A41" s="471" t="s">
        <v>533</v>
      </c>
      <c r="B41" s="417"/>
      <c r="C41" s="417"/>
      <c r="D41" s="417"/>
      <c r="E41" s="417"/>
      <c r="F41" s="378"/>
      <c r="G41" s="380"/>
    </row>
    <row r="42" spans="1:7" ht="72" customHeight="1" thickBot="1" x14ac:dyDescent="0.25">
      <c r="A42" s="465" t="s">
        <v>534</v>
      </c>
      <c r="B42" s="462"/>
      <c r="C42" s="462"/>
      <c r="D42" s="462"/>
      <c r="E42" s="462"/>
      <c r="F42" s="466"/>
      <c r="G42" s="467"/>
    </row>
    <row r="43" spans="1:7" ht="15" customHeight="1" thickBot="1" x14ac:dyDescent="0.25">
      <c r="A43" s="399" t="s">
        <v>360</v>
      </c>
      <c r="B43" s="399"/>
      <c r="C43" s="399"/>
      <c r="D43" s="399"/>
      <c r="E43" s="399"/>
      <c r="F43" s="399"/>
      <c r="G43" s="399"/>
    </row>
    <row r="44" spans="1:7" ht="15" customHeight="1" thickBot="1" x14ac:dyDescent="0.25">
      <c r="A44" s="400" t="s">
        <v>536</v>
      </c>
      <c r="B44" s="401"/>
      <c r="C44" s="401"/>
      <c r="D44" s="401"/>
      <c r="E44" s="401"/>
      <c r="F44" s="401"/>
      <c r="G44" s="402"/>
    </row>
    <row r="45" spans="1:7" ht="60" customHeight="1" x14ac:dyDescent="0.2">
      <c r="A45" s="394" t="s">
        <v>402</v>
      </c>
      <c r="B45" s="395"/>
      <c r="C45" s="395"/>
      <c r="D45" s="395"/>
      <c r="E45" s="395"/>
      <c r="F45" s="395"/>
      <c r="G45" s="99"/>
    </row>
    <row r="46" spans="1:7" ht="15" customHeight="1" thickBot="1" x14ac:dyDescent="0.25">
      <c r="A46" s="396" t="s">
        <v>403</v>
      </c>
      <c r="B46" s="397"/>
      <c r="C46" s="397"/>
      <c r="D46" s="397"/>
      <c r="E46" s="397"/>
      <c r="F46" s="397"/>
      <c r="G46" s="398"/>
    </row>
    <row r="47" spans="1:7" ht="15" customHeight="1" thickBot="1" x14ac:dyDescent="0.25">
      <c r="A47" s="399" t="s">
        <v>360</v>
      </c>
      <c r="B47" s="399"/>
      <c r="C47" s="399"/>
      <c r="D47" s="399"/>
      <c r="E47" s="399"/>
      <c r="F47" s="399"/>
      <c r="G47" s="399"/>
    </row>
    <row r="48" spans="1:7" ht="15" customHeight="1" thickBot="1" x14ac:dyDescent="0.25">
      <c r="A48" s="475" t="s">
        <v>535</v>
      </c>
      <c r="B48" s="476"/>
      <c r="C48" s="476"/>
      <c r="D48" s="476"/>
      <c r="E48" s="476"/>
      <c r="F48" s="476"/>
      <c r="G48" s="477"/>
    </row>
    <row r="49" spans="1:7" ht="15" customHeight="1" x14ac:dyDescent="0.2">
      <c r="A49" s="446" t="s">
        <v>361</v>
      </c>
      <c r="B49" s="447"/>
      <c r="C49" s="447"/>
      <c r="D49" s="447"/>
      <c r="E49" s="447"/>
      <c r="F49" s="447"/>
      <c r="G49" s="448"/>
    </row>
    <row r="50" spans="1:7" ht="15" customHeight="1" x14ac:dyDescent="0.2">
      <c r="A50" s="495" t="s">
        <v>511</v>
      </c>
      <c r="B50" s="479"/>
      <c r="C50" s="479"/>
      <c r="D50" s="496"/>
      <c r="E50" s="481"/>
      <c r="F50" s="481"/>
      <c r="G50" s="482"/>
    </row>
    <row r="51" spans="1:7" ht="30" customHeight="1" x14ac:dyDescent="0.2">
      <c r="A51" s="478" t="s">
        <v>362</v>
      </c>
      <c r="B51" s="479"/>
      <c r="C51" s="479"/>
      <c r="D51" s="480"/>
      <c r="E51" s="481"/>
      <c r="F51" s="481"/>
      <c r="G51" s="482"/>
    </row>
    <row r="52" spans="1:7" ht="15" customHeight="1" x14ac:dyDescent="0.2">
      <c r="A52" s="416" t="s">
        <v>363</v>
      </c>
      <c r="B52" s="417"/>
      <c r="C52" s="417"/>
      <c r="D52" s="409"/>
      <c r="E52" s="409"/>
      <c r="F52" s="409"/>
      <c r="G52" s="410"/>
    </row>
    <row r="53" spans="1:7" ht="45" customHeight="1" x14ac:dyDescent="0.2">
      <c r="A53" s="416" t="s">
        <v>364</v>
      </c>
      <c r="B53" s="417"/>
      <c r="C53" s="417"/>
      <c r="D53" s="409"/>
      <c r="E53" s="409"/>
      <c r="F53" s="409"/>
      <c r="G53" s="410"/>
    </row>
    <row r="54" spans="1:7" ht="45" customHeight="1" x14ac:dyDescent="0.2">
      <c r="A54" s="416" t="s">
        <v>365</v>
      </c>
      <c r="B54" s="417"/>
      <c r="C54" s="417"/>
      <c r="D54" s="409"/>
      <c r="E54" s="409"/>
      <c r="F54" s="409"/>
      <c r="G54" s="410"/>
    </row>
    <row r="55" spans="1:7" ht="75" customHeight="1" x14ac:dyDescent="0.2">
      <c r="A55" s="416" t="s">
        <v>366</v>
      </c>
      <c r="B55" s="417"/>
      <c r="C55" s="417"/>
      <c r="D55" s="409"/>
      <c r="E55" s="409"/>
      <c r="F55" s="409"/>
      <c r="G55" s="410"/>
    </row>
    <row r="56" spans="1:7" ht="30" customHeight="1" x14ac:dyDescent="0.2">
      <c r="A56" s="486" t="s">
        <v>367</v>
      </c>
      <c r="B56" s="487"/>
      <c r="C56" s="487"/>
      <c r="D56" s="487"/>
      <c r="E56" s="487"/>
      <c r="F56" s="487"/>
      <c r="G56" s="488"/>
    </row>
    <row r="57" spans="1:7" ht="90" customHeight="1" x14ac:dyDescent="0.2">
      <c r="A57" s="489" t="s">
        <v>368</v>
      </c>
      <c r="B57" s="490"/>
      <c r="C57" s="490"/>
      <c r="D57" s="491"/>
      <c r="E57" s="491"/>
      <c r="F57" s="491"/>
      <c r="G57" s="492"/>
    </row>
    <row r="58" spans="1:7" ht="90" customHeight="1" thickBot="1" x14ac:dyDescent="0.25">
      <c r="A58" s="461" t="s">
        <v>369</v>
      </c>
      <c r="B58" s="462"/>
      <c r="C58" s="462"/>
      <c r="D58" s="493"/>
      <c r="E58" s="493"/>
      <c r="F58" s="493"/>
      <c r="G58" s="494"/>
    </row>
    <row r="59" spans="1:7" ht="15" customHeight="1" x14ac:dyDescent="0.2">
      <c r="A59" s="446" t="s">
        <v>370</v>
      </c>
      <c r="B59" s="447"/>
      <c r="C59" s="447"/>
      <c r="D59" s="447"/>
      <c r="E59" s="447"/>
      <c r="F59" s="447"/>
      <c r="G59" s="448"/>
    </row>
    <row r="60" spans="1:7" ht="15" customHeight="1" x14ac:dyDescent="0.2">
      <c r="A60" s="483" t="s">
        <v>371</v>
      </c>
      <c r="B60" s="484"/>
      <c r="C60" s="485"/>
      <c r="D60" s="433"/>
      <c r="E60" s="434"/>
      <c r="F60" s="434"/>
      <c r="G60" s="435"/>
    </row>
    <row r="61" spans="1:7" ht="90" customHeight="1" x14ac:dyDescent="0.2">
      <c r="A61" s="418" t="s">
        <v>372</v>
      </c>
      <c r="B61" s="419"/>
      <c r="C61" s="420"/>
      <c r="D61" s="378"/>
      <c r="E61" s="379"/>
      <c r="F61" s="379"/>
      <c r="G61" s="380"/>
    </row>
    <row r="62" spans="1:7" ht="60" customHeight="1" x14ac:dyDescent="0.2">
      <c r="A62" s="383" t="s">
        <v>868</v>
      </c>
      <c r="B62" s="419"/>
      <c r="C62" s="420"/>
      <c r="D62" s="378"/>
      <c r="E62" s="379"/>
      <c r="F62" s="379"/>
      <c r="G62" s="380"/>
    </row>
    <row r="63" spans="1:7" ht="30" customHeight="1" thickBot="1" x14ac:dyDescent="0.25">
      <c r="A63" s="421" t="s">
        <v>373</v>
      </c>
      <c r="B63" s="422"/>
      <c r="C63" s="423"/>
      <c r="D63" s="424"/>
      <c r="E63" s="425"/>
      <c r="F63" s="425"/>
      <c r="G63" s="426"/>
    </row>
    <row r="64" spans="1:7" ht="15" customHeight="1" x14ac:dyDescent="0.2">
      <c r="A64" s="427" t="s">
        <v>478</v>
      </c>
      <c r="B64" s="428"/>
      <c r="C64" s="428"/>
      <c r="D64" s="428"/>
      <c r="E64" s="428"/>
      <c r="F64" s="428"/>
      <c r="G64" s="429"/>
    </row>
    <row r="65" spans="1:7" ht="15" customHeight="1" x14ac:dyDescent="0.2">
      <c r="A65" s="430" t="s">
        <v>374</v>
      </c>
      <c r="B65" s="431"/>
      <c r="C65" s="432"/>
      <c r="D65" s="433"/>
      <c r="E65" s="434"/>
      <c r="F65" s="434"/>
      <c r="G65" s="435"/>
    </row>
    <row r="66" spans="1:7" ht="15" customHeight="1" x14ac:dyDescent="0.2">
      <c r="A66" s="436" t="s">
        <v>375</v>
      </c>
      <c r="B66" s="437"/>
      <c r="C66" s="437"/>
      <c r="D66" s="437"/>
      <c r="E66" s="437"/>
      <c r="F66" s="437"/>
      <c r="G66" s="438"/>
    </row>
    <row r="67" spans="1:7" ht="15" customHeight="1" x14ac:dyDescent="0.2">
      <c r="A67" s="497" t="s">
        <v>813</v>
      </c>
      <c r="B67" s="498"/>
      <c r="C67" s="498"/>
      <c r="D67" s="498"/>
      <c r="E67" s="498"/>
      <c r="F67" s="498"/>
      <c r="G67" s="499"/>
    </row>
    <row r="68" spans="1:7" ht="15" customHeight="1" x14ac:dyDescent="0.2">
      <c r="A68" s="418" t="s">
        <v>376</v>
      </c>
      <c r="B68" s="419"/>
      <c r="C68" s="420"/>
      <c r="D68" s="378"/>
      <c r="E68" s="379"/>
      <c r="F68" s="379"/>
      <c r="G68" s="380"/>
    </row>
    <row r="69" spans="1:7" ht="15" customHeight="1" x14ac:dyDescent="0.2">
      <c r="A69" s="478" t="s">
        <v>377</v>
      </c>
      <c r="B69" s="479"/>
      <c r="C69" s="479"/>
      <c r="D69" s="479"/>
      <c r="E69" s="479"/>
      <c r="F69" s="479"/>
      <c r="G69" s="500"/>
    </row>
    <row r="70" spans="1:7" ht="16.5" customHeight="1" x14ac:dyDescent="0.2">
      <c r="A70" s="501" t="s">
        <v>926</v>
      </c>
      <c r="B70" s="502"/>
      <c r="C70" s="502"/>
      <c r="D70" s="502"/>
      <c r="E70" s="502"/>
      <c r="F70" s="502"/>
      <c r="G70" s="503"/>
    </row>
    <row r="71" spans="1:7" ht="15" customHeight="1" thickBot="1" x14ac:dyDescent="0.25">
      <c r="A71" s="504" t="s">
        <v>378</v>
      </c>
      <c r="B71" s="363"/>
      <c r="C71" s="505"/>
      <c r="D71" s="466"/>
      <c r="E71" s="468"/>
      <c r="F71" s="468"/>
      <c r="G71" s="467"/>
    </row>
    <row r="72" spans="1:7" ht="15" customHeight="1" x14ac:dyDescent="0.2">
      <c r="A72" s="427" t="s">
        <v>869</v>
      </c>
      <c r="B72" s="428"/>
      <c r="C72" s="428"/>
      <c r="D72" s="428"/>
      <c r="E72" s="428"/>
      <c r="F72" s="428"/>
      <c r="G72" s="429"/>
    </row>
    <row r="73" spans="1:7" ht="15" customHeight="1" x14ac:dyDescent="0.2">
      <c r="A73" s="506" t="s">
        <v>877</v>
      </c>
      <c r="B73" s="507"/>
      <c r="C73" s="507"/>
      <c r="D73" s="507"/>
      <c r="E73" s="507"/>
      <c r="F73" s="507"/>
      <c r="G73" s="508"/>
    </row>
    <row r="74" spans="1:7" ht="15" customHeight="1" x14ac:dyDescent="0.2">
      <c r="A74" s="511" t="s">
        <v>379</v>
      </c>
      <c r="B74" s="512"/>
      <c r="C74" s="512"/>
      <c r="D74" s="512"/>
      <c r="E74" s="512"/>
      <c r="F74" s="512"/>
      <c r="G74" s="513"/>
    </row>
    <row r="75" spans="1:7" ht="15" customHeight="1" x14ac:dyDescent="0.2">
      <c r="A75" s="483" t="s">
        <v>380</v>
      </c>
      <c r="B75" s="484"/>
      <c r="C75" s="485"/>
      <c r="D75" s="433"/>
      <c r="E75" s="434"/>
      <c r="F75" s="434"/>
      <c r="G75" s="435"/>
    </row>
    <row r="76" spans="1:7" ht="15" customHeight="1" x14ac:dyDescent="0.2">
      <c r="A76" s="483" t="s">
        <v>381</v>
      </c>
      <c r="B76" s="484"/>
      <c r="C76" s="485"/>
      <c r="D76" s="378"/>
      <c r="E76" s="379"/>
      <c r="F76" s="379"/>
      <c r="G76" s="380"/>
    </row>
    <row r="77" spans="1:7" ht="15" customHeight="1" x14ac:dyDescent="0.2">
      <c r="A77" s="418" t="s">
        <v>382</v>
      </c>
      <c r="B77" s="419"/>
      <c r="C77" s="420"/>
      <c r="D77" s="433"/>
      <c r="E77" s="434"/>
      <c r="F77" s="434"/>
      <c r="G77" s="435"/>
    </row>
    <row r="78" spans="1:7" ht="15" customHeight="1" thickBot="1" x14ac:dyDescent="0.25">
      <c r="A78" s="504" t="s">
        <v>381</v>
      </c>
      <c r="B78" s="363"/>
      <c r="C78" s="505"/>
      <c r="D78" s="466"/>
      <c r="E78" s="468"/>
      <c r="F78" s="468"/>
      <c r="G78" s="467"/>
    </row>
    <row r="79" spans="1:7" ht="15" customHeight="1" thickBot="1" x14ac:dyDescent="0.25">
      <c r="A79" s="399" t="s">
        <v>360</v>
      </c>
      <c r="B79" s="399"/>
      <c r="C79" s="399"/>
      <c r="D79" s="399"/>
      <c r="E79" s="399"/>
      <c r="F79" s="399"/>
      <c r="G79" s="399"/>
    </row>
    <row r="80" spans="1:7" ht="15" customHeight="1" thickBot="1" x14ac:dyDescent="0.25">
      <c r="A80" s="400" t="s">
        <v>537</v>
      </c>
      <c r="B80" s="514"/>
      <c r="C80" s="514"/>
      <c r="D80" s="514"/>
      <c r="E80" s="514"/>
      <c r="F80" s="514"/>
      <c r="G80" s="515"/>
    </row>
    <row r="81" spans="1:7" ht="15" customHeight="1" x14ac:dyDescent="0.2">
      <c r="A81" s="449" t="s">
        <v>384</v>
      </c>
      <c r="B81" s="450"/>
      <c r="C81" s="450"/>
      <c r="D81" s="450"/>
      <c r="E81" s="450"/>
      <c r="F81" s="450"/>
      <c r="G81" s="451"/>
    </row>
    <row r="82" spans="1:7" ht="79.5" customHeight="1" thickBot="1" x14ac:dyDescent="0.25">
      <c r="A82" s="465" t="s">
        <v>540</v>
      </c>
      <c r="B82" s="462"/>
      <c r="C82" s="516" t="s">
        <v>876</v>
      </c>
      <c r="D82" s="517"/>
      <c r="E82" s="517"/>
      <c r="F82" s="517"/>
      <c r="G82" s="518"/>
    </row>
    <row r="83" spans="1:7" ht="15" customHeight="1" x14ac:dyDescent="0.2">
      <c r="A83" s="427" t="s">
        <v>714</v>
      </c>
      <c r="B83" s="428"/>
      <c r="C83" s="428"/>
      <c r="D83" s="428"/>
      <c r="E83" s="428"/>
      <c r="F83" s="428"/>
      <c r="G83" s="429"/>
    </row>
    <row r="84" spans="1:7" ht="15" customHeight="1" x14ac:dyDescent="0.2">
      <c r="A84" s="383" t="s">
        <v>814</v>
      </c>
      <c r="B84" s="360"/>
      <c r="C84" s="360"/>
      <c r="D84" s="360"/>
      <c r="E84" s="360"/>
      <c r="F84" s="361"/>
      <c r="G84" s="100"/>
    </row>
    <row r="85" spans="1:7" ht="15" customHeight="1" x14ac:dyDescent="0.2">
      <c r="A85" s="383" t="s">
        <v>720</v>
      </c>
      <c r="B85" s="360"/>
      <c r="C85" s="360"/>
      <c r="D85" s="360"/>
      <c r="E85" s="360"/>
      <c r="F85" s="361"/>
      <c r="G85" s="209"/>
    </row>
    <row r="86" spans="1:7" ht="15" customHeight="1" x14ac:dyDescent="0.2">
      <c r="A86" s="383" t="s">
        <v>815</v>
      </c>
      <c r="B86" s="360"/>
      <c r="C86" s="360"/>
      <c r="D86" s="360"/>
      <c r="E86" s="360"/>
      <c r="F86" s="361"/>
      <c r="G86" s="100"/>
    </row>
    <row r="87" spans="1:7" ht="15" customHeight="1" x14ac:dyDescent="0.2">
      <c r="A87" s="383" t="s">
        <v>816</v>
      </c>
      <c r="B87" s="360"/>
      <c r="C87" s="360"/>
      <c r="D87" s="360"/>
      <c r="E87" s="360"/>
      <c r="F87" s="361"/>
      <c r="G87" s="100"/>
    </row>
    <row r="88" spans="1:7" ht="15" customHeight="1" x14ac:dyDescent="0.2">
      <c r="A88" s="383" t="s">
        <v>817</v>
      </c>
      <c r="B88" s="360"/>
      <c r="C88" s="360"/>
      <c r="D88" s="360"/>
      <c r="E88" s="360"/>
      <c r="F88" s="361"/>
      <c r="G88" s="100"/>
    </row>
    <row r="89" spans="1:7" ht="15" customHeight="1" x14ac:dyDescent="0.2">
      <c r="A89" s="383" t="s">
        <v>719</v>
      </c>
      <c r="B89" s="360"/>
      <c r="C89" s="360"/>
      <c r="D89" s="360"/>
      <c r="E89" s="360"/>
      <c r="F89" s="361"/>
      <c r="G89" s="210"/>
    </row>
    <row r="90" spans="1:7" ht="15" customHeight="1" x14ac:dyDescent="0.2">
      <c r="A90" s="383" t="s">
        <v>724</v>
      </c>
      <c r="B90" s="360"/>
      <c r="C90" s="360"/>
      <c r="D90" s="360"/>
      <c r="E90" s="360"/>
      <c r="F90" s="361"/>
      <c r="G90" s="210"/>
    </row>
    <row r="91" spans="1:7" ht="15" customHeight="1" thickBot="1" x14ac:dyDescent="0.25">
      <c r="A91" s="362" t="s">
        <v>718</v>
      </c>
      <c r="B91" s="509"/>
      <c r="C91" s="509"/>
      <c r="D91" s="509"/>
      <c r="E91" s="509"/>
      <c r="F91" s="510"/>
      <c r="G91" s="101"/>
    </row>
    <row r="92" spans="1:7" ht="48.75" customHeight="1" x14ac:dyDescent="0.2">
      <c r="A92" s="519" t="s">
        <v>715</v>
      </c>
      <c r="B92" s="520"/>
      <c r="C92" s="520"/>
      <c r="D92" s="520"/>
      <c r="E92" s="520"/>
      <c r="F92" s="520"/>
      <c r="G92" s="521"/>
    </row>
    <row r="93" spans="1:7" ht="15" customHeight="1" x14ac:dyDescent="0.2">
      <c r="A93" s="522" t="s">
        <v>385</v>
      </c>
      <c r="B93" s="523"/>
      <c r="C93" s="524"/>
      <c r="D93" s="525"/>
      <c r="E93" s="525"/>
      <c r="F93" s="525"/>
      <c r="G93" s="526"/>
    </row>
    <row r="94" spans="1:7" ht="15" customHeight="1" thickBot="1" x14ac:dyDescent="0.25">
      <c r="A94" s="522" t="s">
        <v>386</v>
      </c>
      <c r="B94" s="523"/>
      <c r="C94" s="525"/>
      <c r="D94" s="525"/>
      <c r="E94" s="525"/>
      <c r="F94" s="525"/>
      <c r="G94" s="526"/>
    </row>
    <row r="95" spans="1:7" ht="15" customHeight="1" x14ac:dyDescent="0.2">
      <c r="A95" s="446" t="s">
        <v>716</v>
      </c>
      <c r="B95" s="447"/>
      <c r="C95" s="447"/>
      <c r="D95" s="447"/>
      <c r="E95" s="447"/>
      <c r="F95" s="447"/>
      <c r="G95" s="448"/>
    </row>
    <row r="96" spans="1:7" ht="30" customHeight="1" x14ac:dyDescent="0.2">
      <c r="A96" s="416" t="s">
        <v>387</v>
      </c>
      <c r="B96" s="417"/>
      <c r="C96" s="417"/>
      <c r="D96" s="417"/>
      <c r="E96" s="417"/>
      <c r="F96" s="417"/>
      <c r="G96" s="100"/>
    </row>
    <row r="97" spans="1:7" ht="30" customHeight="1" thickBot="1" x14ac:dyDescent="0.25">
      <c r="A97" s="504" t="s">
        <v>388</v>
      </c>
      <c r="B97" s="363"/>
      <c r="C97" s="363"/>
      <c r="D97" s="363"/>
      <c r="E97" s="363"/>
      <c r="F97" s="363"/>
      <c r="G97" s="101"/>
    </row>
    <row r="98" spans="1:7" customFormat="1" ht="15" customHeight="1" x14ac:dyDescent="0.2">
      <c r="A98" s="370" t="s">
        <v>717</v>
      </c>
      <c r="B98" s="371"/>
      <c r="C98" s="371"/>
      <c r="D98" s="371"/>
      <c r="E98" s="371"/>
      <c r="F98" s="371"/>
      <c r="G98" s="372"/>
    </row>
    <row r="99" spans="1:7" customFormat="1" ht="30" customHeight="1" x14ac:dyDescent="0.2">
      <c r="A99" s="530" t="s">
        <v>541</v>
      </c>
      <c r="B99" s="531"/>
      <c r="C99" s="531"/>
      <c r="D99" s="531"/>
      <c r="E99" s="531"/>
      <c r="F99" s="532"/>
      <c r="G99" s="102"/>
    </row>
    <row r="100" spans="1:7" customFormat="1" ht="15" customHeight="1" x14ac:dyDescent="0.2">
      <c r="A100" s="533" t="s">
        <v>543</v>
      </c>
      <c r="B100" s="534"/>
      <c r="C100" s="534"/>
      <c r="D100" s="534"/>
      <c r="E100" s="534"/>
      <c r="F100" s="535"/>
      <c r="G100" s="102"/>
    </row>
    <row r="101" spans="1:7" customFormat="1" ht="30" customHeight="1" thickBot="1" x14ac:dyDescent="0.25">
      <c r="A101" s="536" t="s">
        <v>542</v>
      </c>
      <c r="B101" s="537"/>
      <c r="C101" s="537"/>
      <c r="D101" s="537"/>
      <c r="E101" s="537"/>
      <c r="F101" s="538"/>
      <c r="G101" s="103"/>
    </row>
    <row r="102" spans="1:7" ht="13.5" thickBot="1" x14ac:dyDescent="0.25">
      <c r="A102" s="399" t="s">
        <v>360</v>
      </c>
      <c r="B102" s="399"/>
      <c r="C102" s="399"/>
      <c r="D102" s="399"/>
      <c r="E102" s="399"/>
      <c r="F102" s="399"/>
      <c r="G102" s="399"/>
    </row>
    <row r="103" spans="1:7" ht="15" customHeight="1" x14ac:dyDescent="0.2">
      <c r="A103" s="558" t="s">
        <v>538</v>
      </c>
      <c r="B103" s="559"/>
      <c r="C103" s="559"/>
      <c r="D103" s="559"/>
      <c r="E103" s="559"/>
      <c r="F103" s="559"/>
      <c r="G103" s="560"/>
    </row>
    <row r="104" spans="1:7" ht="16.5" customHeight="1" thickBot="1" x14ac:dyDescent="0.25">
      <c r="A104" s="561" t="s">
        <v>818</v>
      </c>
      <c r="B104" s="562"/>
      <c r="C104" s="562"/>
      <c r="D104" s="562"/>
      <c r="E104" s="562"/>
      <c r="F104" s="562"/>
      <c r="G104" s="563"/>
    </row>
    <row r="105" spans="1:7" ht="15" customHeight="1" x14ac:dyDescent="0.2">
      <c r="A105" s="550" t="s">
        <v>389</v>
      </c>
      <c r="B105" s="551"/>
      <c r="C105" s="551"/>
      <c r="D105" s="551"/>
      <c r="E105" s="551"/>
      <c r="F105" s="551"/>
      <c r="G105" s="552"/>
    </row>
    <row r="106" spans="1:7" ht="32.25" customHeight="1" thickBot="1" x14ac:dyDescent="0.25">
      <c r="A106" s="564" t="s">
        <v>462</v>
      </c>
      <c r="B106" s="382"/>
      <c r="C106" s="565" t="s">
        <v>722</v>
      </c>
      <c r="D106" s="566"/>
      <c r="E106" s="566"/>
      <c r="F106" s="566"/>
      <c r="G106" s="567"/>
    </row>
    <row r="107" spans="1:7" ht="15" customHeight="1" x14ac:dyDescent="0.2">
      <c r="A107" s="550" t="s">
        <v>390</v>
      </c>
      <c r="B107" s="551"/>
      <c r="C107" s="551"/>
      <c r="D107" s="551"/>
      <c r="E107" s="551"/>
      <c r="F107" s="551"/>
      <c r="G107" s="552"/>
    </row>
    <row r="108" spans="1:7" ht="30.75" customHeight="1" thickBot="1" x14ac:dyDescent="0.25">
      <c r="A108" s="381" t="s">
        <v>462</v>
      </c>
      <c r="B108" s="382"/>
      <c r="C108" s="565" t="s">
        <v>721</v>
      </c>
      <c r="D108" s="566"/>
      <c r="E108" s="566"/>
      <c r="F108" s="566"/>
      <c r="G108" s="567"/>
    </row>
    <row r="109" spans="1:7" ht="15" customHeight="1" x14ac:dyDescent="0.2">
      <c r="A109" s="550" t="s">
        <v>391</v>
      </c>
      <c r="B109" s="551"/>
      <c r="C109" s="551"/>
      <c r="D109" s="551"/>
      <c r="E109" s="551"/>
      <c r="F109" s="551"/>
      <c r="G109" s="552"/>
    </row>
    <row r="110" spans="1:7" ht="31.5" customHeight="1" thickBot="1" x14ac:dyDescent="0.25">
      <c r="A110" s="568" t="s">
        <v>462</v>
      </c>
      <c r="B110" s="569"/>
      <c r="C110" s="570" t="s">
        <v>723</v>
      </c>
      <c r="D110" s="571"/>
      <c r="E110" s="571"/>
      <c r="F110" s="571"/>
      <c r="G110" s="572"/>
    </row>
    <row r="111" spans="1:7" ht="15" customHeight="1" thickBot="1" x14ac:dyDescent="0.25">
      <c r="A111" s="399" t="s">
        <v>360</v>
      </c>
      <c r="B111" s="399"/>
      <c r="C111" s="399"/>
      <c r="D111" s="399"/>
      <c r="E111" s="399"/>
      <c r="F111" s="399"/>
      <c r="G111" s="399"/>
    </row>
    <row r="112" spans="1:7" ht="15" customHeight="1" thickBot="1" x14ac:dyDescent="0.25">
      <c r="A112" s="527" t="s">
        <v>539</v>
      </c>
      <c r="B112" s="528"/>
      <c r="C112" s="528"/>
      <c r="D112" s="528"/>
      <c r="E112" s="528"/>
      <c r="F112" s="528"/>
      <c r="G112" s="529"/>
    </row>
    <row r="113" spans="1:8" ht="15" customHeight="1" x14ac:dyDescent="0.2">
      <c r="A113" s="446" t="s">
        <v>392</v>
      </c>
      <c r="B113" s="447"/>
      <c r="C113" s="447"/>
      <c r="D113" s="447"/>
      <c r="E113" s="447"/>
      <c r="F113" s="447"/>
      <c r="G113" s="448"/>
    </row>
    <row r="114" spans="1:8" ht="15" customHeight="1" x14ac:dyDescent="0.2">
      <c r="A114" s="522" t="s">
        <v>393</v>
      </c>
      <c r="B114" s="523"/>
      <c r="C114" s="523"/>
      <c r="D114" s="523"/>
      <c r="E114" s="523"/>
      <c r="F114" s="523"/>
      <c r="G114" s="100"/>
    </row>
    <row r="115" spans="1:8" ht="15" customHeight="1" x14ac:dyDescent="0.2">
      <c r="A115" s="548" t="s">
        <v>933</v>
      </c>
      <c r="B115" s="549"/>
      <c r="C115" s="549"/>
      <c r="D115" s="549"/>
      <c r="E115" s="549"/>
      <c r="F115" s="549"/>
      <c r="G115" s="100"/>
    </row>
    <row r="116" spans="1:8" ht="59.25" customHeight="1" x14ac:dyDescent="0.2">
      <c r="A116" s="573" t="s">
        <v>932</v>
      </c>
      <c r="B116" s="574"/>
      <c r="C116" s="574"/>
      <c r="D116" s="574"/>
      <c r="E116" s="574"/>
      <c r="F116" s="574"/>
      <c r="G116" s="575"/>
    </row>
    <row r="117" spans="1:8" ht="15" customHeight="1" thickBot="1" x14ac:dyDescent="0.25">
      <c r="A117" s="396" t="s">
        <v>394</v>
      </c>
      <c r="B117" s="397"/>
      <c r="C117" s="397"/>
      <c r="D117" s="397"/>
      <c r="E117" s="397"/>
      <c r="F117" s="397"/>
      <c r="G117" s="398"/>
    </row>
    <row r="118" spans="1:8" ht="30" customHeight="1" thickBot="1" x14ac:dyDescent="0.25">
      <c r="A118" s="542" t="s">
        <v>903</v>
      </c>
      <c r="B118" s="543"/>
      <c r="C118" s="543"/>
      <c r="D118" s="543"/>
      <c r="E118" s="543"/>
      <c r="F118" s="543"/>
      <c r="G118" s="104"/>
    </row>
    <row r="119" spans="1:8" ht="15" customHeight="1" x14ac:dyDescent="0.2">
      <c r="A119" s="544" t="s">
        <v>395</v>
      </c>
      <c r="B119" s="545"/>
      <c r="C119" s="545"/>
      <c r="D119" s="545"/>
      <c r="E119" s="545"/>
      <c r="F119" s="545"/>
      <c r="G119" s="105"/>
    </row>
    <row r="120" spans="1:8" ht="60" customHeight="1" x14ac:dyDescent="0.2">
      <c r="A120" s="539" t="s">
        <v>396</v>
      </c>
      <c r="B120" s="540"/>
      <c r="C120" s="540"/>
      <c r="D120" s="540"/>
      <c r="E120" s="540"/>
      <c r="F120" s="540"/>
      <c r="G120" s="106"/>
    </row>
    <row r="121" spans="1:8" ht="15" customHeight="1" thickBot="1" x14ac:dyDescent="0.25">
      <c r="A121" s="546" t="s">
        <v>397</v>
      </c>
      <c r="B121" s="547"/>
      <c r="C121" s="547"/>
      <c r="D121" s="547"/>
      <c r="E121" s="547"/>
      <c r="F121" s="547"/>
      <c r="G121" s="106"/>
    </row>
    <row r="122" spans="1:8" ht="15" customHeight="1" x14ac:dyDescent="0.2">
      <c r="A122" s="427" t="s">
        <v>398</v>
      </c>
      <c r="B122" s="428"/>
      <c r="C122" s="428"/>
      <c r="D122" s="428"/>
      <c r="E122" s="428"/>
      <c r="F122" s="428"/>
      <c r="G122" s="99"/>
    </row>
    <row r="123" spans="1:8" ht="31.5" customHeight="1" x14ac:dyDescent="0.2">
      <c r="A123" s="539" t="s">
        <v>399</v>
      </c>
      <c r="B123" s="540"/>
      <c r="C123" s="540"/>
      <c r="D123" s="540"/>
      <c r="E123" s="540"/>
      <c r="F123" s="540"/>
      <c r="G123" s="107"/>
    </row>
    <row r="124" spans="1:8" ht="17.25" customHeight="1" thickBot="1" x14ac:dyDescent="0.25">
      <c r="A124" s="541" t="s">
        <v>882</v>
      </c>
      <c r="B124" s="540"/>
      <c r="C124" s="540"/>
      <c r="D124" s="540"/>
      <c r="E124" s="540"/>
      <c r="F124" s="540"/>
      <c r="G124" s="105"/>
    </row>
    <row r="125" spans="1:8" ht="15" customHeight="1" x14ac:dyDescent="0.2">
      <c r="A125" s="427" t="s">
        <v>400</v>
      </c>
      <c r="B125" s="428"/>
      <c r="C125" s="428"/>
      <c r="D125" s="428"/>
      <c r="E125" s="428"/>
      <c r="F125" s="428"/>
      <c r="G125" s="99"/>
    </row>
    <row r="126" spans="1:8" ht="75" customHeight="1" thickBot="1" x14ac:dyDescent="0.25">
      <c r="A126" s="504" t="s">
        <v>401</v>
      </c>
      <c r="B126" s="363"/>
      <c r="C126" s="363"/>
      <c r="D126" s="363"/>
      <c r="E126" s="363"/>
      <c r="F126" s="363"/>
      <c r="G126" s="108"/>
    </row>
    <row r="127" spans="1:8" ht="14.25" x14ac:dyDescent="0.2">
      <c r="A127" s="356" t="s">
        <v>929</v>
      </c>
      <c r="B127" s="357"/>
      <c r="C127" s="357"/>
      <c r="D127" s="357"/>
      <c r="E127" s="357"/>
      <c r="F127" s="358"/>
      <c r="G127" s="99"/>
    </row>
    <row r="128" spans="1:8" ht="14.25" x14ac:dyDescent="0.2">
      <c r="A128" s="359" t="s">
        <v>927</v>
      </c>
      <c r="B128" s="360"/>
      <c r="C128" s="360"/>
      <c r="D128" s="360"/>
      <c r="E128" s="360"/>
      <c r="F128" s="361"/>
      <c r="G128" s="107"/>
      <c r="H128" s="278"/>
    </row>
    <row r="129" spans="1:8" ht="15" thickBot="1" x14ac:dyDescent="0.25">
      <c r="A129" s="555" t="s">
        <v>931</v>
      </c>
      <c r="B129" s="555"/>
      <c r="C129" s="555"/>
      <c r="D129" s="553" t="s">
        <v>928</v>
      </c>
      <c r="E129" s="553"/>
      <c r="F129" s="553"/>
      <c r="G129" s="554"/>
    </row>
    <row r="130" spans="1:8" ht="15" customHeight="1" thickBot="1" x14ac:dyDescent="0.25">
      <c r="A130" s="557" t="s">
        <v>360</v>
      </c>
      <c r="B130" s="557"/>
      <c r="C130" s="557"/>
      <c r="D130" s="557"/>
      <c r="E130" s="557"/>
      <c r="F130" s="557"/>
      <c r="G130" s="557"/>
      <c r="H130" s="278"/>
    </row>
    <row r="131" spans="1:8" ht="15" customHeight="1" thickBot="1" x14ac:dyDescent="0.25">
      <c r="A131" s="400" t="s">
        <v>479</v>
      </c>
      <c r="B131" s="401"/>
      <c r="C131" s="401"/>
      <c r="D131" s="401"/>
      <c r="E131" s="401"/>
      <c r="F131" s="401"/>
      <c r="G131" s="402"/>
    </row>
    <row r="132" spans="1:8" ht="45" customHeight="1" thickBot="1" x14ac:dyDescent="0.25">
      <c r="A132" s="362" t="s">
        <v>912</v>
      </c>
      <c r="B132" s="363"/>
      <c r="C132" s="363"/>
      <c r="D132" s="363"/>
      <c r="E132" s="363"/>
      <c r="F132" s="363"/>
      <c r="G132" s="108"/>
    </row>
    <row r="133" spans="1:8" ht="72" customHeight="1" x14ac:dyDescent="0.2">
      <c r="A133" s="403" t="s">
        <v>404</v>
      </c>
      <c r="B133" s="404"/>
      <c r="C133" s="404"/>
      <c r="D133" s="404"/>
      <c r="E133" s="404"/>
      <c r="F133" s="404"/>
      <c r="G133" s="405"/>
    </row>
    <row r="134" spans="1:8" ht="156.75" customHeight="1" x14ac:dyDescent="0.2">
      <c r="A134" s="406" t="s">
        <v>405</v>
      </c>
      <c r="B134" s="407"/>
      <c r="C134" s="407"/>
      <c r="D134" s="407"/>
      <c r="E134" s="407"/>
      <c r="F134" s="407"/>
      <c r="G134" s="408"/>
    </row>
    <row r="135" spans="1:8" ht="15" customHeight="1" x14ac:dyDescent="0.2">
      <c r="A135" s="25" t="s">
        <v>406</v>
      </c>
      <c r="B135" s="409"/>
      <c r="C135" s="409"/>
      <c r="D135" s="409"/>
      <c r="E135" s="409"/>
      <c r="F135" s="409"/>
      <c r="G135" s="410"/>
    </row>
    <row r="136" spans="1:8" ht="37.5" customHeight="1" x14ac:dyDescent="0.2">
      <c r="A136" s="25" t="s">
        <v>407</v>
      </c>
      <c r="B136" s="411"/>
      <c r="C136" s="411"/>
      <c r="D136" s="411"/>
      <c r="E136" s="411"/>
      <c r="F136" s="411"/>
      <c r="G136" s="412"/>
    </row>
    <row r="137" spans="1:8" ht="15" customHeight="1" x14ac:dyDescent="0.2">
      <c r="A137" s="413" t="s">
        <v>408</v>
      </c>
      <c r="B137" s="414"/>
      <c r="C137" s="414"/>
      <c r="D137" s="414"/>
      <c r="E137" s="414"/>
      <c r="F137" s="414"/>
      <c r="G137" s="415"/>
    </row>
    <row r="138" spans="1:8" ht="15" customHeight="1" thickBot="1" x14ac:dyDescent="0.25">
      <c r="A138" s="26" t="s">
        <v>409</v>
      </c>
      <c r="B138" s="392"/>
      <c r="C138" s="392"/>
      <c r="D138" s="392"/>
      <c r="E138" s="392"/>
      <c r="F138" s="392"/>
      <c r="G138" s="393"/>
    </row>
    <row r="139" spans="1:8" x14ac:dyDescent="0.2">
      <c r="A139" s="556" t="s">
        <v>410</v>
      </c>
      <c r="B139" s="556"/>
      <c r="C139" s="556"/>
      <c r="D139" s="556"/>
      <c r="E139" s="556"/>
      <c r="F139" s="556"/>
      <c r="G139" s="556"/>
    </row>
    <row r="140" spans="1:8" x14ac:dyDescent="0.2"/>
  </sheetData>
  <sheetProtection algorithmName="SHA-512" hashValue="paQac4AEWBZY8qncrmOlV0wbSi3Q2qb/kcdHEs1F67f0e77KnMPYtDATYPhLWSJwxuYlJI1fSK5lPf6808ejYw==" saltValue="ceOA5TD7KbozlHiZ6oaSHg==" spinCount="100000" sheet="1" objects="1" scenarios="1"/>
  <mergeCells count="194">
    <mergeCell ref="D129:G129"/>
    <mergeCell ref="A129:C129"/>
    <mergeCell ref="A126:F126"/>
    <mergeCell ref="A83:G83"/>
    <mergeCell ref="A139:G139"/>
    <mergeCell ref="A95:G95"/>
    <mergeCell ref="A96:F96"/>
    <mergeCell ref="A97:F97"/>
    <mergeCell ref="A44:G44"/>
    <mergeCell ref="A130:G130"/>
    <mergeCell ref="A102:G102"/>
    <mergeCell ref="A103:G103"/>
    <mergeCell ref="A104:G104"/>
    <mergeCell ref="A105:G105"/>
    <mergeCell ref="A106:B106"/>
    <mergeCell ref="C106:G106"/>
    <mergeCell ref="A107:G107"/>
    <mergeCell ref="A108:B108"/>
    <mergeCell ref="C108:G108"/>
    <mergeCell ref="A110:B110"/>
    <mergeCell ref="C110:G110"/>
    <mergeCell ref="A111:G111"/>
    <mergeCell ref="A114:F114"/>
    <mergeCell ref="A116:G116"/>
    <mergeCell ref="A117:G117"/>
    <mergeCell ref="A125:F125"/>
    <mergeCell ref="A92:G92"/>
    <mergeCell ref="A93:B93"/>
    <mergeCell ref="C93:G93"/>
    <mergeCell ref="A94:B94"/>
    <mergeCell ref="C94:G94"/>
    <mergeCell ref="A112:G112"/>
    <mergeCell ref="A113:G113"/>
    <mergeCell ref="A99:F99"/>
    <mergeCell ref="A100:F100"/>
    <mergeCell ref="A101:F101"/>
    <mergeCell ref="A122:F122"/>
    <mergeCell ref="A123:F123"/>
    <mergeCell ref="A124:F124"/>
    <mergeCell ref="A118:F118"/>
    <mergeCell ref="A119:F119"/>
    <mergeCell ref="A120:F120"/>
    <mergeCell ref="A121:F121"/>
    <mergeCell ref="A115:F115"/>
    <mergeCell ref="A109:G109"/>
    <mergeCell ref="A90:F90"/>
    <mergeCell ref="A91:F91"/>
    <mergeCell ref="A72:G72"/>
    <mergeCell ref="A74:G74"/>
    <mergeCell ref="A75:C75"/>
    <mergeCell ref="D75:G75"/>
    <mergeCell ref="A76:C76"/>
    <mergeCell ref="D76:G76"/>
    <mergeCell ref="A78:C78"/>
    <mergeCell ref="D78:G78"/>
    <mergeCell ref="A79:G79"/>
    <mergeCell ref="A80:G80"/>
    <mergeCell ref="A81:G81"/>
    <mergeCell ref="A82:B82"/>
    <mergeCell ref="C82:G82"/>
    <mergeCell ref="A89:F89"/>
    <mergeCell ref="A67:G67"/>
    <mergeCell ref="A68:C68"/>
    <mergeCell ref="D68:G68"/>
    <mergeCell ref="A69:G69"/>
    <mergeCell ref="A70:G70"/>
    <mergeCell ref="A71:C71"/>
    <mergeCell ref="D71:G71"/>
    <mergeCell ref="A77:C77"/>
    <mergeCell ref="D77:G77"/>
    <mergeCell ref="A73:G73"/>
    <mergeCell ref="A43:G43"/>
    <mergeCell ref="A48:G48"/>
    <mergeCell ref="A49:G49"/>
    <mergeCell ref="A51:C51"/>
    <mergeCell ref="D51:G51"/>
    <mergeCell ref="A52:C52"/>
    <mergeCell ref="D52:G52"/>
    <mergeCell ref="A60:C60"/>
    <mergeCell ref="D60:G60"/>
    <mergeCell ref="A56:G56"/>
    <mergeCell ref="A57:C57"/>
    <mergeCell ref="D57:G57"/>
    <mergeCell ref="A58:C58"/>
    <mergeCell ref="D58:G58"/>
    <mergeCell ref="A59:G59"/>
    <mergeCell ref="A50:C50"/>
    <mergeCell ref="D50:G50"/>
    <mergeCell ref="A19:B19"/>
    <mergeCell ref="C19:G19"/>
    <mergeCell ref="A20:B20"/>
    <mergeCell ref="F41:G41"/>
    <mergeCell ref="A42:E42"/>
    <mergeCell ref="F42:G42"/>
    <mergeCell ref="A35:B35"/>
    <mergeCell ref="C35:G35"/>
    <mergeCell ref="A36:B36"/>
    <mergeCell ref="C36:G36"/>
    <mergeCell ref="A37:B37"/>
    <mergeCell ref="C37:G37"/>
    <mergeCell ref="C38:G38"/>
    <mergeCell ref="A39:G39"/>
    <mergeCell ref="A41:E41"/>
    <mergeCell ref="C20:G20"/>
    <mergeCell ref="A21:B21"/>
    <mergeCell ref="C21:G21"/>
    <mergeCell ref="A25:G25"/>
    <mergeCell ref="A26:B26"/>
    <mergeCell ref="C26:G26"/>
    <mergeCell ref="A27:B27"/>
    <mergeCell ref="C27:G27"/>
    <mergeCell ref="A28:B28"/>
    <mergeCell ref="A65:C65"/>
    <mergeCell ref="D65:G65"/>
    <mergeCell ref="A66:G66"/>
    <mergeCell ref="A1:G1"/>
    <mergeCell ref="A2:G2"/>
    <mergeCell ref="A3:G3"/>
    <mergeCell ref="A4:G4"/>
    <mergeCell ref="A5:G5"/>
    <mergeCell ref="A7:G7"/>
    <mergeCell ref="A62:C62"/>
    <mergeCell ref="D62:G62"/>
    <mergeCell ref="A12:G12"/>
    <mergeCell ref="A13:B13"/>
    <mergeCell ref="C13:G13"/>
    <mergeCell ref="A14:B14"/>
    <mergeCell ref="C14:G14"/>
    <mergeCell ref="A15:B15"/>
    <mergeCell ref="C15:G15"/>
    <mergeCell ref="A8:C8"/>
    <mergeCell ref="D8:G8"/>
    <mergeCell ref="A9:G9"/>
    <mergeCell ref="A10:G10"/>
    <mergeCell ref="A11:C11"/>
    <mergeCell ref="D11:G11"/>
    <mergeCell ref="B138:G138"/>
    <mergeCell ref="A45:F45"/>
    <mergeCell ref="A46:G46"/>
    <mergeCell ref="A47:G47"/>
    <mergeCell ref="A131:G131"/>
    <mergeCell ref="A133:G133"/>
    <mergeCell ref="A134:G134"/>
    <mergeCell ref="B135:G135"/>
    <mergeCell ref="B136:G136"/>
    <mergeCell ref="A137:G137"/>
    <mergeCell ref="A53:C53"/>
    <mergeCell ref="D53:G53"/>
    <mergeCell ref="A54:C54"/>
    <mergeCell ref="D54:G54"/>
    <mergeCell ref="A55:C55"/>
    <mergeCell ref="D55:G55"/>
    <mergeCell ref="A61:C61"/>
    <mergeCell ref="D61:G61"/>
    <mergeCell ref="A63:C63"/>
    <mergeCell ref="D63:G63"/>
    <mergeCell ref="A64:G64"/>
    <mergeCell ref="A86:F86"/>
    <mergeCell ref="A87:F87"/>
    <mergeCell ref="A88:F88"/>
    <mergeCell ref="C28:G28"/>
    <mergeCell ref="A22:B22"/>
    <mergeCell ref="C22:G22"/>
    <mergeCell ref="A23:B23"/>
    <mergeCell ref="C23:G23"/>
    <mergeCell ref="A24:B24"/>
    <mergeCell ref="C24:G24"/>
    <mergeCell ref="C30:G30"/>
    <mergeCell ref="A31:B31"/>
    <mergeCell ref="C31:G31"/>
    <mergeCell ref="A38:B38"/>
    <mergeCell ref="A127:F127"/>
    <mergeCell ref="A128:F128"/>
    <mergeCell ref="A132:F132"/>
    <mergeCell ref="A6:F6"/>
    <mergeCell ref="A40:G40"/>
    <mergeCell ref="A98:G98"/>
    <mergeCell ref="A16:B16"/>
    <mergeCell ref="C16:G16"/>
    <mergeCell ref="A17:B17"/>
    <mergeCell ref="C17:G17"/>
    <mergeCell ref="A18:B18"/>
    <mergeCell ref="C18:G18"/>
    <mergeCell ref="A32:B32"/>
    <mergeCell ref="C32:G32"/>
    <mergeCell ref="A33:B33"/>
    <mergeCell ref="C33:G33"/>
    <mergeCell ref="A34:B34"/>
    <mergeCell ref="C34:G34"/>
    <mergeCell ref="A29:B29"/>
    <mergeCell ref="C29:G29"/>
    <mergeCell ref="A30:B30"/>
    <mergeCell ref="A84:F84"/>
    <mergeCell ref="A85:F85"/>
  </mergeCells>
  <conditionalFormatting sqref="A83:G83 A84:A91 G84:G91 A98:G101">
    <cfRule type="expression" dxfId="60" priority="16">
      <formula>OR($G$34="yes",$G$35="yes",$G$36="yes")</formula>
    </cfRule>
  </conditionalFormatting>
  <conditionalFormatting sqref="A97:G97">
    <cfRule type="expression" dxfId="59" priority="53">
      <formula>$G$96="no"</formula>
    </cfRule>
  </conditionalFormatting>
  <conditionalFormatting sqref="A100:G101">
    <cfRule type="expression" dxfId="58" priority="76">
      <formula>$G$99="no"</formula>
    </cfRule>
    <cfRule type="expression" dxfId="57" priority="77">
      <formula>$G$177="no"</formula>
    </cfRule>
  </conditionalFormatting>
  <conditionalFormatting sqref="A101:G101">
    <cfRule type="expression" dxfId="56" priority="78">
      <formula>$G$100="no"</formula>
    </cfRule>
    <cfRule type="expression" dxfId="55" priority="79">
      <formula>$G$178="no"</formula>
    </cfRule>
  </conditionalFormatting>
  <conditionalFormatting sqref="A115:G117">
    <cfRule type="expression" dxfId="54" priority="28">
      <formula>$G$114="no"</formula>
    </cfRule>
  </conditionalFormatting>
  <conditionalFormatting sqref="A120:G121">
    <cfRule type="expression" dxfId="53" priority="19">
      <formula>$G$119="N/A"</formula>
    </cfRule>
  </conditionalFormatting>
  <conditionalFormatting sqref="A123:G124">
    <cfRule type="expression" dxfId="52" priority="20">
      <formula>$G$122="N/A"</formula>
    </cfRule>
  </conditionalFormatting>
  <conditionalFormatting sqref="A126:G126">
    <cfRule type="expression" dxfId="51" priority="21">
      <formula>$G$125="N/A"</formula>
    </cfRule>
  </conditionalFormatting>
  <conditionalFormatting sqref="A128:G128">
    <cfRule type="expression" dxfId="50" priority="1">
      <formula>$G$127="No"</formula>
    </cfRule>
  </conditionalFormatting>
  <conditionalFormatting sqref="A132:G132">
    <cfRule type="expression" dxfId="49" priority="4">
      <formula>$G$125="N/A"</formula>
    </cfRule>
  </conditionalFormatting>
  <conditionalFormatting sqref="A133:G138">
    <cfRule type="expression" dxfId="48" priority="3">
      <formula>$G$132&lt;&gt;"YES"</formula>
    </cfRule>
  </conditionalFormatting>
  <conditionalFormatting sqref="G6">
    <cfRule type="expression" dxfId="47" priority="18">
      <formula>$G$6="I disagree"</formula>
    </cfRule>
  </conditionalFormatting>
  <conditionalFormatting sqref="G45">
    <cfRule type="expression" dxfId="46" priority="17">
      <formula>$G$45="yes"</formula>
    </cfRule>
  </conditionalFormatting>
  <dataValidations count="88">
    <dataValidation allowBlank="1" showErrorMessage="1" promptTitle="Customer Reference Number (CN)" prompt="Enter the Customer Reference Number (CN). The CN is a unique number given to each business, governmental body, association, individual, or other entity that owns, operates, is responsible for, or is affiliated with a regulated entity." sqref="F41:G41" xr:uid="{AAB42ED6-8602-4A3B-AAA8-DA9B32074F60}"/>
    <dataValidation allowBlank="1" showErrorMessage="1" promptTitle="Regulated ID Number (RN)" prompt="Enter the Regulated ID Number (RN). The RN is a unique agency assigned number given to each person, organization, place, or thing that is of environmental interest to us and where regulated activities will occur." sqref="F42:G42" xr:uid="{7670E721-AA59-4D63-A931-FB42BE7FF1B5}"/>
    <dataValidation allowBlank="1" showErrorMessage="1" prompt="Enter the email address of the Technical Contact." sqref="C38:G38" xr:uid="{57A62E0A-1FA9-4E14-837F-5516F41DE3A8}"/>
    <dataValidation allowBlank="1" showErrorMessage="1" prompt="Enter the fax number of the Technical Contact." sqref="C37:G37" xr:uid="{2EC7E873-1187-434A-AC5C-4373AF58446B}"/>
    <dataValidation allowBlank="1" showErrorMessage="1" prompt="Enter the telephone number of the Technical Contact." sqref="C36:G36" xr:uid="{50245761-14AB-4F5D-B56B-07E82FBBD755}"/>
    <dataValidation allowBlank="1" showErrorMessage="1" prompt="Enter the ZIP code of the Technical Contact." sqref="C35:G35" xr:uid="{42B530E3-130B-4AED-9114-084672D21B06}"/>
    <dataValidation allowBlank="1" showErrorMessage="1" prompt="Enter the state of the Technical Contact." sqref="C34:G34" xr:uid="{A4F7C979-F1C9-4BA0-9165-919BFDCD4BDB}"/>
    <dataValidation allowBlank="1" showErrorMessage="1" prompt="Enter the city of the Technical Contact." sqref="C33:G33" xr:uid="{D63B4876-D491-4D4D-BDC6-5E67918EF6D1}"/>
    <dataValidation allowBlank="1" showErrorMessage="1" prompt="Enter the mailing address of the Technical Contact." sqref="C31:G32" xr:uid="{68544C1F-CBAF-4E3A-8CD9-2D7A8120C090}"/>
    <dataValidation allowBlank="1" showErrorMessage="1" prompt="Enter the company or legal (organizational) name of the Technical Contact." sqref="C30:G30" xr:uid="{752FA473-ED66-4DFF-8612-AFA50A6C8207}"/>
    <dataValidation allowBlank="1" showErrorMessage="1" prompt="Enter the title of the Technical Contact." sqref="C29:G29" xr:uid="{89906AD6-A08A-4553-B592-4110F663F571}"/>
    <dataValidation allowBlank="1" showErrorMessage="1" prompt="Enter the Last Name of the Technical Contact." sqref="C28:G28" xr:uid="{73ADF163-D99D-4A43-8089-11048F604D88}"/>
    <dataValidation allowBlank="1" showErrorMessage="1" prompt="Enter the first name of the Technical Contact." sqref="C27:G27" xr:uid="{E06A21C3-167A-483D-B27A-13288BEF7DD1}"/>
    <dataValidation allowBlank="1" showErrorMessage="1" prompt="Enter the prefix of the Technical Contact. (e.g. Mr., Ms. Dr., Hon.)" sqref="C26:G26" xr:uid="{975F3A8E-432B-4E3C-9B82-0517C90CD5F2}"/>
    <dataValidation allowBlank="1" showErrorMessage="1" prompt="Enter the email address of the Company Official Contact (not a consultant)." sqref="C24:G24" xr:uid="{736B6F9C-62E9-4200-9CDE-7E6C8F4167DA}"/>
    <dataValidation allowBlank="1" showErrorMessage="1" prompt="Enter the fax number of the Company Official Contact (not a consultant)." sqref="C23:G23" xr:uid="{2E9DAE8A-ACC4-42E5-A44E-48B0A89422A4}"/>
    <dataValidation allowBlank="1" showErrorMessage="1" prompt="Enter the telephone number of the Company Official Contact (not a consultant)." sqref="C22:G22" xr:uid="{BE1BDEEF-97A2-4B7C-BE2D-5B2987C4663F}"/>
    <dataValidation allowBlank="1" showErrorMessage="1" prompt="Enter the ZIP code of the Company Official Contact (not a consultant)." sqref="C21:G21" xr:uid="{3BA8F79B-25F0-4A70-B47A-5A5DE86890C9}"/>
    <dataValidation allowBlank="1" showErrorMessage="1" prompt="Enter the state of the Company Official Contact (not a consultant)." sqref="C20:G20" xr:uid="{0545E077-98AB-4B35-B42F-16B5A79F49DE}"/>
    <dataValidation allowBlank="1" showErrorMessage="1" prompt="Enter the city of the Company Official Contact (not a consultant)." sqref="C19:G19" xr:uid="{D2DE1927-0FB2-404E-A519-38F08A94DC27}"/>
    <dataValidation allowBlank="1" showErrorMessage="1" prompt="Enter the mailing address of the Company Official Contact (not a consultant)." sqref="C17:G18" xr:uid="{0CF5EC18-55F7-4A18-B985-7731CC5AB8DC}"/>
    <dataValidation allowBlank="1" showErrorMessage="1" prompt="Enter the title of the Company Official Contact (not a consultant)." sqref="C16:G16" xr:uid="{53B4372C-91B6-4733-A98D-A9A76067356E}"/>
    <dataValidation allowBlank="1" showErrorMessage="1" prompt="Enter the last name of the Company Official Contact (not a consultant)." sqref="C15:G15" xr:uid="{FFD7457C-C2C0-4326-A33D-44B623465E7B}"/>
    <dataValidation allowBlank="1" showErrorMessage="1" prompt="Enter the first name of the Company Official Contact (not a consultant)." sqref="C14:G14" xr:uid="{D79BA386-CF9A-497C-ADB7-F34790ABBC8E}"/>
    <dataValidation allowBlank="1" showErrorMessage="1" prompt="Enter the prefix of the Company Official Contact (not a consultant). (e.g. Mr., Ms. Dr., Hon.)" sqref="C13:G13" xr:uid="{A7634507-3BA9-491F-BEA3-3503A8FBB506}"/>
    <dataValidation allowBlank="1" showErrorMessage="1" prompt="Enter the Texas Secretary of State Charter or Registration Number, if it has been given." sqref="D11:G11" xr:uid="{1132BCC3-1BA1-4756-A1AF-135158D219C5}"/>
    <dataValidation allowBlank="1" showErrorMessage="1" prompt="List the legal name of the company,corporation, partnership, or person who is applying for the permit." sqref="D8:G8" xr:uid="{5259A775-2DDD-4BE8-B3C3-04C4FD7394E5}"/>
    <dataValidation type="list" allowBlank="1" showErrorMessage="1" prompt="Enter the county where the facility is physically located. " sqref="D51:G51" xr:uid="{70ED53CB-4DDF-4370-AB42-6CB8EC5A109E}">
      <formula1>Counties</formula1>
    </dataValidation>
    <dataValidation allowBlank="1" showErrorMessage="1" prompt="Please include the ZIP Code of the physical facility site, not the ZIP Code of the applicant's mailing address. " sqref="D54:G55" xr:uid="{72401F8F-E542-4D77-AC6E-DAFB8C88BAAB}"/>
    <dataValidation allowBlank="1" showErrorMessage="1" prompt="Enter the facility's city. If the address is not located in a city, then enter the city or town closest to the facility, even if it is not in the same county as the facility." sqref="D53:G53" xr:uid="{8BE8FFB9-8B19-4663-822A-B93851424DDF}"/>
    <dataValidation allowBlank="1" showErrorMessage="1" promptTitle="Site Location Description" prompt="If there is no street address, provide written driving directions to the site. Identify the location by distance and direction from well-known landmarks such as major highway intersections." sqref="D55:G55" xr:uid="{EB11973C-8E57-4B5E-80C4-A9C5823292E5}"/>
    <dataValidation allowBlank="1" showErrorMessage="1" prompt="Enter the facility street address. If there is no address, please describe the physical location in the next cell." sqref="D52:G52" xr:uid="{511CFF48-202A-49C7-9DA4-EFB42EC3D4E5}"/>
    <dataValidation type="list" allowBlank="1" showErrorMessage="1" prompt="Are there any schools located within 3,000 feet of the site boundary? Enter or select &quot;Yes&quot; or &quot;No.&quot;" sqref="D63:G63" xr:uid="{1816CA67-F0B3-4344-93F5-2072A36E96AF}">
      <formula1>"Yes,No"</formula1>
    </dataValidation>
    <dataValidation allowBlank="1" showErrorMessage="1" prompt="Enter the site name." sqref="D60:G60" xr:uid="{AEAB89BD-5977-4630-8E3A-C90F939D44DD}"/>
    <dataValidation allowBlank="1" showErrorMessage="1" promptTitle="Area Name" prompt="Enter area name. Must indicate the general type of operation, process, equipment or facility. Include numerical designations, if appropriate. Examples are Sulfuric Acid Plant and No. 5 Steam Boiler. Vague names such as Chemical Plant are not acceptable." sqref="D61:G61" xr:uid="{00FAAC61-BE41-4186-AF4B-817F3319CCB3}"/>
    <dataValidation allowBlank="1" showErrorMessage="1" prompt="Enter the principal product or business of this company." sqref="D65:G65" xr:uid="{1F8DD06F-1476-40F2-B2C6-874FB335460E}"/>
    <dataValidation allowBlank="1" showErrorMessage="1" prompt="Enter the principal SIC code for this business." sqref="D68:G68" xr:uid="{0C8BDE36-43F3-4A5A-B801-510A699C14A6}"/>
    <dataValidation allowBlank="1" showErrorMessage="1" prompt="Enter the principal NAICS code for this business." sqref="D71:G71" xr:uid="{B889A44B-BFBD-4CA3-A613-5119B739B251}"/>
    <dataValidation allowBlank="1" showErrorMessage="1" prompt="Enter the State Representative's district number." sqref="D78:G78" xr:uid="{ABFCA5FA-9BF0-48AD-ABD5-342D11B08E37}"/>
    <dataValidation allowBlank="1" showErrorMessage="1" prompt="Enter the State Representative's name" sqref="D77:G77" xr:uid="{2A724289-375B-46A4-82E5-11FF1BACEAC6}"/>
    <dataValidation allowBlank="1" showErrorMessage="1" prompt="Enter the State Senator District." sqref="D76:G76" xr:uid="{8191A3E8-7921-4B19-A4FD-40CF3892288D}"/>
    <dataValidation allowBlank="1" showErrorMessage="1" prompt="Enter the name of the State Senator" sqref="D75:G75" xr:uid="{E047CE2E-15E5-4CCE-A41E-9BD2F585817E}"/>
    <dataValidation type="list" allowBlank="1" showErrorMessage="1" prompt="If yes, did you attach copies of any correspondence from the agency and provide the RN associated with the investigation, notice of violation, or enforcement action above in this form? Enter or select &quot;Yes&quot; or &quot;No&quot;." sqref="G97" xr:uid="{DB2BF497-82A0-40CE-B024-0D3912CB31A7}">
      <formula1>"Yes,No"</formula1>
    </dataValidation>
    <dataValidation allowBlank="1" showErrorMessage="1" prompt="Enter the title of the Responsible Person." sqref="A16 A29" xr:uid="{86F2F6D8-E200-4693-8E45-47EB92E2E2F1}"/>
    <dataValidation allowBlank="1" showErrorMessage="1" prompt="Enter the email address of the Responsible Person." sqref="A24 A38" xr:uid="{62878451-0051-4562-A728-1D66EB223355}"/>
    <dataValidation allowBlank="1" showErrorMessage="1" prompt="Enter the mailing address of the Responsible Person." sqref="A17:A18 A31:A32" xr:uid="{B378277A-8EE9-4A49-B588-9977A7CD2551}"/>
    <dataValidation allowBlank="1" showErrorMessage="1" prompt="Enter the fax number of the Responsible Person." sqref="A23 A37" xr:uid="{8932EC3A-AF1A-4946-BE99-4393D5D35266}"/>
    <dataValidation type="textLength" operator="lessThanOrEqual" allowBlank="1" showErrorMessage="1" promptTitle="Project Description" prompt="Briefly provide a description of the project that is requested." sqref="C82:G83" xr:uid="{204C35E3-C783-4323-BBAE-DC4792E6FC29}">
      <formula1>500</formula1>
    </dataValidation>
    <dataValidation allowBlank="1" showErrorMessage="1" prompt="Enter the principal North American Industry Code (NAICS)" sqref="C72:D72 C74:D74" xr:uid="{84C56471-478E-4DC6-A199-CA2C3C0DF8E4}"/>
    <dataValidation operator="greaterThan" allowBlank="1" showErrorMessage="1" prompt="Enter the projected start date of operation." sqref="C94:G94" xr:uid="{DA905C67-58BF-43DF-B035-477F64A7B1B0}"/>
    <dataValidation operator="greaterThan" allowBlank="1" showErrorMessage="1" prompt="Enter the projected start date of construction." sqref="C93:G93" xr:uid="{6F122CB8-DB6D-4FC7-AB76-5B74CC780EA1}"/>
    <dataValidation type="list" allowBlank="1" showErrorMessage="1" prompt="Enter or select from the dropdown, the facility's county." sqref="D56" xr:uid="{FB166860-9683-4489-9708-3717971D1960}">
      <formula1>Counties</formula1>
    </dataValidation>
    <dataValidation type="list" allowBlank="1" showErrorMessage="1" prompt="Is this application in response to an investigation, notice of violation, or enforcement action? Enter or select &quot;Yes&quot; or &quot;No&quot;." sqref="G96" xr:uid="{2124C5F8-643A-4889-9E24-3D5EC808EB35}">
      <formula1>"Yes,No"</formula1>
    </dataValidation>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64:A66 A25 E74 A68:A78 A39:A40 A60:A62 A104 A45:A46 A133:A134 A116:A118 A83:A97 E72 G72 G74" xr:uid="{2C12F1C9-9CDF-41E7-A647-FA3BE2497226}">
      <formula1>1</formula1>
    </dataValidation>
    <dataValidation type="textLength" operator="notEqual" showErrorMessage="1" errorTitle="This text cannot be deleted" error="Please do not alter the text in this block of instructions. It has been left unlocked for accessibility purposes only. Altering the text in an instructions block may result in denial of the permit application." promptTitle="Accessibility note:" prompt="Please do not alter the text in this block of instructions. It has been left unlocked to be read by a screen reader. Altering the text in an instructions block may result in denial of the permit application." sqref="A3" xr:uid="{BD7C3BCB-6B4C-463E-A2B0-C2765CFE8C39}">
      <formula1>0</formula1>
    </dataValidation>
    <dataValidation allowBlank="1" showErrorMessage="1" prompt="Enter the latitude of the facility in DDD:MM:SS. Latitude is the angular distance of a location north of the equator and will always be between 25 and 37 degrees north (N) in Texas." sqref="D57:G57" xr:uid="{E574BEC0-7175-4511-9936-B7A449DEE379}"/>
    <dataValidation allowBlank="1" showErrorMessage="1" prompt="Enter the longitude of the facility in DDD:MM:SS. Longitude is the angular distance of a location west of the equator and will always be between 93 and 107 degrees west (W) in Texas." sqref="D58:G58" xr:uid="{9693EA3F-28AC-4787-92AF-6AA24BFCDBD3}"/>
    <dataValidation type="decimal" operator="greaterThanOrEqual" allowBlank="1" showErrorMessage="1" promptTitle="Distance from property line" prompt="Enter the distance from the property line to the closest emission point (in meters)" sqref="D62:G62" xr:uid="{25CD17A0-FC16-405A-9482-CE4B20C3F1D1}">
      <formula1>Max_Distance</formula1>
    </dataValidation>
    <dataValidation type="list" allowBlank="1" showErrorMessage="1" promptTitle="Core Data Form" prompt="Is the Core Data Form (TCEQ Form 10400) attached and completed?" sqref="G118" xr:uid="{2D7114AC-747E-4109-B579-4EBAA4E404AB}">
      <formula1>"Yes,No"</formula1>
    </dataValidation>
    <dataValidation type="list" allowBlank="1" showErrorMessage="1" prompt="Does the applicant have unpaid delinquent fees and/or penalties owed to the TCEQ? Enter or select &quot;Yes&quot; or &quot;No&quot;. This form will not be processed until all delinquent fees and/or penalties owed to the TCEQ is paid in accordance with policy." sqref="G45" xr:uid="{5683B39C-F5B4-4168-A2C4-ED46521A692D}">
      <formula1>"Yes,No"</formula1>
    </dataValidation>
    <dataValidation type="list" allowBlank="1" showErrorMessage="1" promptTitle="Confidential Only" prompt="If there is confidential information, is each page marked &quot;Confidential&quot; in large, red letters? If there is no confidential information, leave blank." sqref="G115" xr:uid="{0141CA32-BBA9-4B27-A530-B89209CE2560}">
      <formula1>"Yes,N/A"</formula1>
    </dataValidation>
    <dataValidation type="list" errorStyle="information" allowBlank="1" showErrorMessage="1" errorTitle="Invalid area map" error="The area map must meet these requirements to be considered acceptable for this permit. Please enter or select &quot;Yes&quot;, or delete your response." prompt="If a current map is attached, does the current area map contain a true north arrow, accurate scale, plant property, and prominent geographical features? Select or enter &quot;Yes&quot; when this is verified." sqref="G120" xr:uid="{5CA1B6F6-9F07-4626-8DB6-E579AEB886CF}">
      <formula1>"Yes,N/A"</formula1>
    </dataValidation>
    <dataValidation type="list" errorStyle="information" allowBlank="1" showErrorMessage="1" errorTitle="Invalid area map" error="The area map must meet these requirements to be considered acceptable for this permit. Please enter or select &quot;Yes&quot;, or delete your response." prompt="If a current map is attached, does the current area map show a 3,000-foot radius from the property boundary? Select or enter &quot;Yes&quot; when this is verified." sqref="G121" xr:uid="{1C978492-CEAD-42AF-AC8E-B8802291602B}">
      <formula1>"Yes,N/A"</formula1>
    </dataValidation>
    <dataValidation type="list" errorStyle="information" allowBlank="1" showErrorMessage="1" errorTitle="Invalid plot plan" error="The plot plan must meet these requirements to be considered acceptable for this permit. Please enter or select &quot;Yes&quot;, or delete your response." prompt="If a plot plan is attached, does your plot plan clearly show a north arrow, an accurate scale, all property lines, all emission points, buildings, tanks, process vessels, other process equipment, and two bench mark locations? Enter or select &quot;yes&quot; is so." sqref="G123" xr:uid="{15D2525C-AEC8-4D25-A8C9-8DA1F9D07853}">
      <formula1>"Yes,N/A"</formula1>
    </dataValidation>
    <dataValidation type="list" errorStyle="information" allowBlank="1" showErrorMessage="1" errorTitle="Invalid plot plan" error="The plot plan must meet these requirements to be considered acceptable for this permit. Please enter or select &quot;Yes&quot;, or delete your response." prompt="If a plot plan is attached, does the plot plan identify all emission points on the affected property, including those authorized under other associated or consolidated permits? Enter or select &quot;yes&quot; when this is verified." sqref="G124" xr:uid="{73C4535E-7370-4E4C-AA23-122A962D7E3C}">
      <formula1>"Yes,N/A"</formula1>
    </dataValidation>
    <dataValidation type="list" errorStyle="information" allowBlank="1" showErrorMessage="1" errorTitle="Invalid process flow diagram" error="The process flow diagram must meet these requirements to be considered acceptable for this permit. Please enter or select &quot;Yes&quot;, or delete your response." prompt="If a process flow diagram is attached, does the process flow diagram contain enough detail so the permit reviewer can determine the raw materials, major steps, equipment, and emission points? Select or enter &quot;yes&quot; when verified." sqref="G126" xr:uid="{058D4B21-4D30-4E6A-85F3-209036FE84EF}">
      <formula1>"Yes,N/A"</formula1>
    </dataValidation>
    <dataValidation allowBlank="1" showErrorMessage="1" prompt="Print the name of the signing party." sqref="B135:G135" xr:uid="{0A3C017F-A467-4D6C-B768-8961E43F9DAB}"/>
    <dataValidation allowBlank="1" showErrorMessage="1" prompt="Enter the date this form is signed. " sqref="B138:G138" xr:uid="{4356B643-6D29-43C9-99B6-A772990D5078}"/>
    <dataValidation type="list" allowBlank="1" showErrorMessage="1" prompt="Is confidential information submitted with this application? Enter or select &quot;Yes&quot; or &quot;No&quot;." sqref="G114" xr:uid="{A748B938-56EC-4EDE-A71E-89E3716E4CB2}">
      <formula1>"Yes,No"</formula1>
    </dataValidation>
    <dataValidation type="list" errorStyle="information" allowBlank="1" showErrorMessage="1" errorTitle="Required attachment" error="Current area map is a required portion of the application. Please enter or select &quot;Yes&quot;, or delete your response." prompt="Is a current area map attached? Enter or select &quot;Yes&quot; when verified." sqref="G119" xr:uid="{24A07062-BDED-43AF-9DE9-84E4F2076091}">
      <formula1>"Yes,N/A"</formula1>
    </dataValidation>
    <dataValidation type="list" errorStyle="information" allowBlank="1" showErrorMessage="1" errorTitle="Required attachment" error="The plot plan is a required portion of this application. Please enter or select &quot;Yes&quot;, or delete your response." prompt="Is a plot plan attached? Enter or select &quot;Yes&quot; when verified." sqref="G122" xr:uid="{47BE9C27-4E9F-4FB1-993A-8FF0B3FC370B}">
      <formula1>"Yes,N/A"</formula1>
    </dataValidation>
    <dataValidation type="list" errorStyle="information" allowBlank="1" showErrorMessage="1" errorTitle="Required attachment" error="The process flow diagram is a required attachment for this permit. Please enter or select &quot;Yes&quot;, or delete your response." prompt="Is a process flow diagram attached? Enter or select &quot;Yes&quot; when verified." sqref="G125" xr:uid="{0BCD437B-5B8C-4589-B348-A4B2F0627DF4}">
      <formula1>"Yes,N/A"</formula1>
    </dataValidation>
    <dataValidation type="list" allowBlank="1" showErrorMessage="1" prompt="Enter the county where the facility is physically located. " sqref="D50:G50" xr:uid="{71399950-9973-43DE-9549-853FABC5A72A}">
      <formula1>"No"</formula1>
    </dataValidation>
    <dataValidation type="list" allowBlank="1" showInputMessage="1" showErrorMessage="1" sqref="G6" xr:uid="{5ED4760A-CBCF-45B2-9547-1DA034078C66}">
      <formula1>"I agree,I disagree"</formula1>
    </dataValidation>
    <dataValidation allowBlank="1" showErrorMessage="1" promptTitle="Federal Operating Permits Only:" prompt="If there are any associated federal operating permit numbers, list them here. Otherwise, leave this field blank." sqref="D98:G98" xr:uid="{FC753DFF-C04D-4023-9FB8-014D5319BFE0}"/>
    <dataValidation type="list" allowBlank="1" showErrorMessage="1" prompt="Is a permit renewal application being submitted in conjunction with this amendment in accordance with 30 TAC § 116.315(c)? Enter or select &quot;Yes&quot; or &quot;No&quot;." sqref="G98" xr:uid="{22662F7C-D1F2-40A4-A71A-0F0C9F580D6F}">
      <formula1>YesNo</formula1>
    </dataValidation>
    <dataValidation allowBlank="1" showErrorMessage="1" promptTitle="federal operating permit only" prompt="If Yes, list all associated permit number(s). If no associated permit number has been assigned yet, enter &quot;TBD&quot;:" sqref="D98:F98" xr:uid="{3AB87DEB-AEB8-4275-8D92-08FB3AB9BC2B}"/>
    <dataValidation type="list" allowBlank="1" showErrorMessage="1" prompt="Are there any permit actions pending before the TCEQ? Enter or select Yes or No." sqref="G98" xr:uid="{2E668EBD-5CC0-4D69-BE56-DB99660B3834}">
      <formula1>"Yes,No"</formula1>
    </dataValidation>
    <dataValidation type="list" allowBlank="1" showErrorMessage="1" prompt="Enter the principal NAICS code for this business." sqref="G84 G86:G87" xr:uid="{F17B9152-D0C2-48E7-A58C-D726B8EE6ABF}">
      <formula1>"0,1,2"</formula1>
    </dataValidation>
    <dataValidation type="list" allowBlank="1" showErrorMessage="1" prompt="Enter the principal NAICS code for this business." sqref="G85 G89:G91" xr:uid="{EFDD2D09-08CB-4358-817A-C716EE475BDB}">
      <formula1>"Yes,No"</formula1>
    </dataValidation>
    <dataValidation type="list" allowBlank="1" showErrorMessage="1" prompt="Enter the principal NAICS code for this business." sqref="G88" xr:uid="{A08F9E69-624B-4B87-B3A2-F281C4BDA393}">
      <formula1>"0,1,2,3,4,5,6"</formula1>
    </dataValidation>
    <dataValidation type="list" allowBlank="1" showInputMessage="1" showErrorMessage="1" sqref="G99:G101 G83:G91" xr:uid="{26EB3510-A2F5-44A5-96EF-1A3CB8307035}">
      <formula1>"Yes,No"</formula1>
    </dataValidation>
    <dataValidation type="list" operator="lessThanOrEqual" allowBlank="1" showErrorMessage="1" promptTitle="Project Description" prompt="Briefly provide a description of the project that is requested." sqref="G84 G86:G87" xr:uid="{82B29956-8656-4451-89E5-030EA7AEBFD8}">
      <formula1>"0,1,2"</formula1>
    </dataValidation>
    <dataValidation type="list" operator="lessThanOrEqual" allowBlank="1" showErrorMessage="1" promptTitle="Project Description" prompt="Briefly provide a description of the project that is requested." sqref="G85 G89:G91" xr:uid="{88A40667-A96E-47F6-B761-63A974EEDED0}">
      <formula1>"Yes,No"</formula1>
    </dataValidation>
    <dataValidation type="list" operator="lessThanOrEqual" allowBlank="1" showErrorMessage="1" promptTitle="Project Description" prompt="Briefly provide a description of the project that is requested." sqref="G88" xr:uid="{ADD4A160-4F2D-4BE6-95D4-EAE5419E5CFD}">
      <formula1>"0,1,2,3,4,5,6"</formula1>
    </dataValidation>
    <dataValidation type="list" allowBlank="1" showErrorMessage="1" prompt="Will the proposed facilities be located within 100 km of Indian Tribal Lands and/or the Rio Grande River? Select yes or no." sqref="G132" xr:uid="{FDB8C054-63C7-4B56-952A-71A031046E56}">
      <formula1>"Yes,No"</formula1>
    </dataValidation>
    <dataValidation type="list" errorStyle="information" allowBlank="1" showErrorMessage="1" errorTitle="Invalid process flow diagram" error="The process flow diagram must meet these requirements to be considered acceptable for this permit. Please enter or select &quot;Yes&quot;, or delete your response." prompt="If a process flow diagram is attached, does the process flow diagram contain enough detail so the permit reviewer can determine the raw materials, major steps, equipment, and emission points? Select or enter &quot;yes&quot; when verified." sqref="G128" xr:uid="{55E38B85-07DA-4A39-98EB-A9745D579873}">
      <formula1>"Yes"</formula1>
    </dataValidation>
    <dataValidation type="list" errorStyle="information" allowBlank="1" showErrorMessage="1" errorTitle="Invalid process flow diagram" error="The process flow diagram must meet these requirements to be considered acceptable for this permit. Please enter or select &quot;Yes&quot;, or delete your response." prompt="If a process flow diagram is attached, does the process flow diagram contain enough detail so the permit reviewer can determine the raw materials, major steps, equipment, and emission points? Select or enter &quot;yes&quot; when verified." sqref="G127" xr:uid="{6DD5162B-6566-428C-A741-B9704B548E1A}">
      <formula1>"Yes, No"</formula1>
    </dataValidation>
  </dataValidations>
  <hyperlinks>
    <hyperlink ref="A74" r:id="rId1" display="https://capitol.texas.gov/" xr:uid="{95885ED0-889C-4CE0-A315-43AAED1A7C51}"/>
    <hyperlink ref="A74:G74" r:id="rId2" tooltip="Click to look up who represents this facility in State legislature." display="https://fyi.capitol.texas.gov/Home.aspx" xr:uid="{9B928437-CDDE-4A0F-BA49-7A75EC2E1503}"/>
    <hyperlink ref="A67" r:id="rId3" xr:uid="{5B0CE6DB-B3CE-45B3-8308-235F85C3A6B1}"/>
    <hyperlink ref="A10" r:id="rId4" xr:uid="{0E00B837-4E7B-4131-ABF7-04B028DEEE76}"/>
    <hyperlink ref="A117" r:id="rId5" xr:uid="{E8462B3D-492A-4C53-A26E-2D7F77ACADA3}"/>
    <hyperlink ref="A117:G117" r:id="rId6" tooltip="Click to link to TCEQ's Confidentiality Policy" display="www.tceq.texas.gov/permitting/air/confidential.html" xr:uid="{CE05FD13-FB4D-407B-B04B-D224336E4032}"/>
    <hyperlink ref="A46" r:id="rId7" display="www.tceq.texas.gov/agency/fees/delin" xr:uid="{3575614C-E7EA-4F53-9A8F-5B25F0FC99D5}"/>
    <hyperlink ref="A46:F46" r:id="rId8" tooltip="Click to view the Delinquent Fee and Penalty Protocol." display="www.tceq.texas.gov/agency/financial/fees/delin" xr:uid="{F98B6CB0-F6FD-4470-94B9-8225A11E0385}"/>
    <hyperlink ref="D129:G129" r:id="rId9" location="pip" display="https://www.tceq.texas.gov/permitting/air#pip" xr:uid="{D01C9654-9AEE-443A-AC99-934A62D5CA40}"/>
    <hyperlink ref="A70:G70" r:id="rId10" display="https://www.census.gov/naics/" xr:uid="{4E7A06D1-0018-4BB3-9348-54CED6D593C8}"/>
  </hyperlinks>
  <printOptions horizontalCentered="1"/>
  <pageMargins left="0.25" right="0.25" top="0.75" bottom="0.75" header="0.3" footer="0.3"/>
  <pageSetup scale="90" fitToHeight="0" orientation="portrait" cellComments="asDisplayed" r:id="rId11"/>
  <headerFooter>
    <oddHeader>&amp;CSimple Cycle Turbines RAP Application</oddHeader>
    <oddFooter>&amp;LVersion 3.0&amp;CSheet: &amp;A&amp;RPage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3">
    <tabColor theme="8" tint="0.59999389629810485"/>
  </sheetPr>
  <dimension ref="A1:B42"/>
  <sheetViews>
    <sheetView showGridLines="0" zoomScaleNormal="100" workbookViewId="0"/>
  </sheetViews>
  <sheetFormatPr defaultColWidth="0" defaultRowHeight="14.25" zeroHeight="1" x14ac:dyDescent="0.2"/>
  <cols>
    <col min="1" max="1" width="132.625" style="207" customWidth="1"/>
    <col min="2" max="2" width="2.625" style="207" customWidth="1"/>
    <col min="3" max="16384" width="9" style="207" hidden="1"/>
  </cols>
  <sheetData>
    <row r="1" spans="1:1" s="192" customFormat="1" ht="6" customHeight="1" thickBot="1" x14ac:dyDescent="0.25">
      <c r="A1" s="195" t="s">
        <v>702</v>
      </c>
    </row>
    <row r="2" spans="1:1" s="192" customFormat="1" ht="18.75" customHeight="1" thickBot="1" x14ac:dyDescent="0.25">
      <c r="A2" s="194" t="s">
        <v>725</v>
      </c>
    </row>
    <row r="3" spans="1:1" ht="87" thickBot="1" x14ac:dyDescent="0.25">
      <c r="A3" s="196" t="s">
        <v>821</v>
      </c>
    </row>
    <row r="4" spans="1:1" ht="15" thickBot="1" x14ac:dyDescent="0.25">
      <c r="A4" s="197" t="s">
        <v>556</v>
      </c>
    </row>
    <row r="5" spans="1:1" ht="15.75" thickBot="1" x14ac:dyDescent="0.25">
      <c r="A5" s="198" t="s">
        <v>703</v>
      </c>
    </row>
    <row r="6" spans="1:1" ht="33" x14ac:dyDescent="0.2">
      <c r="A6" s="199" t="s">
        <v>822</v>
      </c>
    </row>
    <row r="7" spans="1:1" ht="33" x14ac:dyDescent="0.2">
      <c r="A7" s="200" t="s">
        <v>463</v>
      </c>
    </row>
    <row r="8" spans="1:1" ht="18.75" x14ac:dyDescent="0.2">
      <c r="A8" s="201" t="s">
        <v>464</v>
      </c>
    </row>
    <row r="9" spans="1:1" ht="33" x14ac:dyDescent="0.2">
      <c r="A9" s="200" t="s">
        <v>465</v>
      </c>
    </row>
    <row r="10" spans="1:1" ht="18.75" x14ac:dyDescent="0.2">
      <c r="A10" s="201" t="s">
        <v>823</v>
      </c>
    </row>
    <row r="11" spans="1:1" ht="29.25" thickBot="1" x14ac:dyDescent="0.25">
      <c r="A11" s="202" t="s">
        <v>328</v>
      </c>
    </row>
    <row r="12" spans="1:1" ht="15" thickBot="1" x14ac:dyDescent="0.25">
      <c r="A12" s="197" t="s">
        <v>556</v>
      </c>
    </row>
    <row r="13" spans="1:1" ht="15.75" thickBot="1" x14ac:dyDescent="0.25">
      <c r="A13" s="198" t="s">
        <v>704</v>
      </c>
    </row>
    <row r="14" spans="1:1" x14ac:dyDescent="0.2">
      <c r="A14" s="203" t="s">
        <v>467</v>
      </c>
    </row>
    <row r="15" spans="1:1" x14ac:dyDescent="0.2">
      <c r="A15" s="201" t="s">
        <v>468</v>
      </c>
    </row>
    <row r="16" spans="1:1" x14ac:dyDescent="0.2">
      <c r="A16" s="201" t="s">
        <v>469</v>
      </c>
    </row>
    <row r="17" spans="1:1" ht="15" thickBot="1" x14ac:dyDescent="0.25">
      <c r="A17" s="204" t="s">
        <v>470</v>
      </c>
    </row>
    <row r="18" spans="1:1" ht="15" thickBot="1" x14ac:dyDescent="0.25">
      <c r="A18" s="197" t="s">
        <v>556</v>
      </c>
    </row>
    <row r="19" spans="1:1" ht="15.75" thickBot="1" x14ac:dyDescent="0.25">
      <c r="A19" s="198" t="s">
        <v>705</v>
      </c>
    </row>
    <row r="20" spans="1:1" ht="18.75" x14ac:dyDescent="0.2">
      <c r="A20" s="193" t="s">
        <v>471</v>
      </c>
    </row>
    <row r="21" spans="1:1" x14ac:dyDescent="0.2">
      <c r="A21" s="193" t="s">
        <v>472</v>
      </c>
    </row>
    <row r="22" spans="1:1" ht="15" thickBot="1" x14ac:dyDescent="0.25">
      <c r="A22" s="197" t="s">
        <v>556</v>
      </c>
    </row>
    <row r="23" spans="1:1" ht="15.75" thickBot="1" x14ac:dyDescent="0.25">
      <c r="A23" s="198" t="s">
        <v>706</v>
      </c>
    </row>
    <row r="24" spans="1:1" ht="33.75" thickBot="1" x14ac:dyDescent="0.25">
      <c r="A24" s="206" t="s">
        <v>466</v>
      </c>
    </row>
    <row r="25" spans="1:1" ht="15" thickBot="1" x14ac:dyDescent="0.25">
      <c r="A25" s="197" t="s">
        <v>556</v>
      </c>
    </row>
    <row r="26" spans="1:1" ht="15.75" thickBot="1" x14ac:dyDescent="0.25">
      <c r="A26" s="198" t="s">
        <v>707</v>
      </c>
    </row>
    <row r="27" spans="1:1" x14ac:dyDescent="0.2">
      <c r="A27" s="203" t="s">
        <v>473</v>
      </c>
    </row>
    <row r="28" spans="1:1" ht="15" thickBot="1" x14ac:dyDescent="0.25">
      <c r="A28" s="204" t="s">
        <v>474</v>
      </c>
    </row>
    <row r="29" spans="1:1" ht="15" thickBot="1" x14ac:dyDescent="0.25">
      <c r="A29" s="197" t="s">
        <v>556</v>
      </c>
    </row>
    <row r="30" spans="1:1" ht="15.75" thickBot="1" x14ac:dyDescent="0.25">
      <c r="A30" s="198" t="s">
        <v>708</v>
      </c>
    </row>
    <row r="31" spans="1:1" x14ac:dyDescent="0.2">
      <c r="A31" s="203" t="s">
        <v>467</v>
      </c>
    </row>
    <row r="32" spans="1:1" x14ac:dyDescent="0.2">
      <c r="A32" s="201" t="s">
        <v>475</v>
      </c>
    </row>
    <row r="33" spans="1:1" x14ac:dyDescent="0.2">
      <c r="A33" s="201" t="s">
        <v>469</v>
      </c>
    </row>
    <row r="34" spans="1:1" ht="15" thickBot="1" x14ac:dyDescent="0.25">
      <c r="A34" s="204" t="s">
        <v>470</v>
      </c>
    </row>
    <row r="35" spans="1:1" ht="15" thickBot="1" x14ac:dyDescent="0.25">
      <c r="A35" s="197" t="s">
        <v>556</v>
      </c>
    </row>
    <row r="36" spans="1:1" ht="15.75" thickBot="1" x14ac:dyDescent="0.25">
      <c r="A36" s="198" t="s">
        <v>709</v>
      </c>
    </row>
    <row r="37" spans="1:1" ht="15" thickBot="1" x14ac:dyDescent="0.25">
      <c r="A37" s="205" t="s">
        <v>711</v>
      </c>
    </row>
    <row r="38" spans="1:1" ht="15" thickBot="1" x14ac:dyDescent="0.25">
      <c r="A38" s="197" t="s">
        <v>556</v>
      </c>
    </row>
    <row r="39" spans="1:1" ht="15.75" thickBot="1" x14ac:dyDescent="0.25">
      <c r="A39" s="198" t="s">
        <v>710</v>
      </c>
    </row>
    <row r="40" spans="1:1" x14ac:dyDescent="0.2">
      <c r="A40" s="203" t="s">
        <v>476</v>
      </c>
    </row>
    <row r="41" spans="1:1" ht="15" thickBot="1" x14ac:dyDescent="0.25">
      <c r="A41" s="204" t="s">
        <v>477</v>
      </c>
    </row>
    <row r="42" spans="1:1" x14ac:dyDescent="0.2">
      <c r="A42" s="208" t="s">
        <v>410</v>
      </c>
    </row>
  </sheetData>
  <sheetProtection algorithmName="SHA-512" hashValue="pIOo3HvbWDY+rA/XEijPrz40wmUMVskcXxFRJ/ErKX0ymnKOG/MuKVnlsNfbKeHt94alkzLybUS9r1PI4hojLA==" saltValue="hU5JbFDM6+nDcjUJe1cHUg==" spinCount="100000" sheet="1" objects="1" scenarios="1"/>
  <pageMargins left="0.25" right="0.25" top="0.75" bottom="0.75" header="0.3" footer="0.3"/>
  <pageSetup scale="90" orientation="portrait" r:id="rId1"/>
  <headerFooter>
    <oddHeader>&amp;CSimple Cycle Turbines RAP Application</oddHeader>
    <oddFooter>&amp;LVersion 3.0&amp;CSheet: &amp;A&amp;RPage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E1AFD-B77F-403C-A8BE-4F6288DD98E7}">
  <sheetPr codeName="Sheet21">
    <tabColor theme="8" tint="0.59999389629810485"/>
  </sheetPr>
  <dimension ref="A1:K134"/>
  <sheetViews>
    <sheetView showGridLines="0" zoomScaleNormal="100" workbookViewId="0">
      <selection sqref="A1:J1"/>
    </sheetView>
  </sheetViews>
  <sheetFormatPr defaultColWidth="0" defaultRowHeight="14.25" zeroHeight="1" x14ac:dyDescent="0.2"/>
  <cols>
    <col min="1" max="3" width="5.125" style="56" customWidth="1"/>
    <col min="4" max="4" width="21.125" customWidth="1"/>
    <col min="5" max="10" width="9" customWidth="1"/>
    <col min="11" max="11" width="2.625" customWidth="1"/>
    <col min="12" max="16384" width="9" hidden="1"/>
  </cols>
  <sheetData>
    <row r="1" spans="1:10" ht="6" customHeight="1" thickBot="1" x14ac:dyDescent="0.25">
      <c r="A1" s="814" t="s">
        <v>554</v>
      </c>
      <c r="B1" s="814"/>
      <c r="C1" s="814"/>
      <c r="D1" s="814"/>
      <c r="E1" s="814"/>
      <c r="F1" s="814"/>
      <c r="G1" s="814"/>
      <c r="H1" s="814"/>
      <c r="I1" s="814"/>
      <c r="J1" s="814"/>
    </row>
    <row r="2" spans="1:10" ht="18.75" customHeight="1" thickBot="1" x14ac:dyDescent="0.3">
      <c r="A2" s="815" t="s">
        <v>555</v>
      </c>
      <c r="B2" s="816"/>
      <c r="C2" s="816"/>
      <c r="D2" s="816"/>
      <c r="E2" s="816"/>
      <c r="F2" s="816"/>
      <c r="G2" s="816"/>
      <c r="H2" s="816"/>
      <c r="I2" s="816"/>
      <c r="J2" s="817"/>
    </row>
    <row r="3" spans="1:10" ht="76.5" customHeight="1" thickBot="1" x14ac:dyDescent="0.25">
      <c r="A3" s="320" t="s">
        <v>825</v>
      </c>
      <c r="B3" s="321"/>
      <c r="C3" s="321"/>
      <c r="D3" s="321"/>
      <c r="E3" s="321"/>
      <c r="F3" s="321"/>
      <c r="G3" s="321"/>
      <c r="H3" s="321"/>
      <c r="I3" s="321"/>
      <c r="J3" s="322"/>
    </row>
    <row r="4" spans="1:10" ht="15" thickBot="1" x14ac:dyDescent="0.25">
      <c r="A4" s="866" t="s">
        <v>556</v>
      </c>
      <c r="B4" s="866"/>
      <c r="C4" s="866"/>
      <c r="D4" s="866"/>
      <c r="E4" s="866"/>
      <c r="F4" s="866"/>
      <c r="G4" s="866"/>
      <c r="H4" s="866"/>
      <c r="I4" s="866"/>
      <c r="J4" s="866"/>
    </row>
    <row r="5" spans="1:10" ht="58.5" customHeight="1" thickBot="1" x14ac:dyDescent="0.25">
      <c r="A5" s="42">
        <v>1</v>
      </c>
      <c r="B5" s="818" t="s">
        <v>777</v>
      </c>
      <c r="C5" s="819"/>
      <c r="D5" s="819"/>
      <c r="E5" s="819"/>
      <c r="F5" s="819"/>
      <c r="G5" s="819"/>
      <c r="H5" s="819"/>
      <c r="I5" s="819"/>
      <c r="J5" s="820"/>
    </row>
    <row r="6" spans="1:10" ht="15" x14ac:dyDescent="0.2">
      <c r="A6" s="821" t="s">
        <v>565</v>
      </c>
      <c r="B6" s="822"/>
      <c r="C6" s="822"/>
      <c r="D6" s="822"/>
      <c r="E6" s="822"/>
      <c r="F6" s="822"/>
      <c r="G6" s="822"/>
      <c r="H6" s="822"/>
      <c r="I6" s="822"/>
      <c r="J6" s="823"/>
    </row>
    <row r="7" spans="1:10" ht="31.5" customHeight="1" x14ac:dyDescent="0.2">
      <c r="A7" s="44">
        <v>2</v>
      </c>
      <c r="B7" s="809" t="s">
        <v>566</v>
      </c>
      <c r="C7" s="809"/>
      <c r="D7" s="809"/>
      <c r="E7" s="809"/>
      <c r="F7" s="809"/>
      <c r="G7" s="809"/>
      <c r="H7" s="809"/>
      <c r="I7" s="809"/>
      <c r="J7" s="810"/>
    </row>
    <row r="8" spans="1:10" x14ac:dyDescent="0.2">
      <c r="A8" s="45">
        <v>2</v>
      </c>
      <c r="B8" s="233" t="s">
        <v>557</v>
      </c>
      <c r="C8" s="811" t="s">
        <v>742</v>
      </c>
      <c r="D8" s="809"/>
      <c r="E8" s="809"/>
      <c r="F8" s="809"/>
      <c r="G8" s="809"/>
      <c r="H8" s="809"/>
      <c r="I8" s="809"/>
      <c r="J8" s="810"/>
    </row>
    <row r="9" spans="1:10" x14ac:dyDescent="0.2">
      <c r="A9" s="45">
        <v>2</v>
      </c>
      <c r="B9" s="234" t="s">
        <v>557</v>
      </c>
      <c r="C9" s="235" t="s">
        <v>567</v>
      </c>
      <c r="D9" s="812" t="s">
        <v>558</v>
      </c>
      <c r="E9" s="812"/>
      <c r="F9" s="812"/>
      <c r="G9" s="812"/>
      <c r="H9" s="812"/>
      <c r="I9" s="812"/>
      <c r="J9" s="813"/>
    </row>
    <row r="10" spans="1:10" x14ac:dyDescent="0.2">
      <c r="A10" s="45">
        <v>2</v>
      </c>
      <c r="B10" s="234" t="s">
        <v>557</v>
      </c>
      <c r="C10" s="235" t="s">
        <v>568</v>
      </c>
      <c r="D10" s="812" t="s">
        <v>572</v>
      </c>
      <c r="E10" s="812"/>
      <c r="F10" s="812"/>
      <c r="G10" s="812"/>
      <c r="H10" s="812"/>
      <c r="I10" s="812"/>
      <c r="J10" s="813"/>
    </row>
    <row r="11" spans="1:10" x14ac:dyDescent="0.2">
      <c r="A11" s="45">
        <v>2</v>
      </c>
      <c r="B11" s="234" t="s">
        <v>557</v>
      </c>
      <c r="C11" s="235" t="s">
        <v>569</v>
      </c>
      <c r="D11" s="812" t="s">
        <v>573</v>
      </c>
      <c r="E11" s="812"/>
      <c r="F11" s="812"/>
      <c r="G11" s="812"/>
      <c r="H11" s="812"/>
      <c r="I11" s="812"/>
      <c r="J11" s="813"/>
    </row>
    <row r="12" spans="1:10" x14ac:dyDescent="0.2">
      <c r="A12" s="45">
        <v>2</v>
      </c>
      <c r="B12" s="233" t="s">
        <v>559</v>
      </c>
      <c r="C12" s="658" t="s">
        <v>826</v>
      </c>
      <c r="D12" s="812"/>
      <c r="E12" s="812"/>
      <c r="F12" s="812"/>
      <c r="G12" s="812"/>
      <c r="H12" s="812"/>
      <c r="I12" s="812"/>
      <c r="J12" s="813"/>
    </row>
    <row r="13" spans="1:10" x14ac:dyDescent="0.2">
      <c r="A13" s="45">
        <v>2</v>
      </c>
      <c r="B13" s="234" t="s">
        <v>559</v>
      </c>
      <c r="C13" s="235" t="s">
        <v>567</v>
      </c>
      <c r="D13" s="812" t="s">
        <v>574</v>
      </c>
      <c r="E13" s="812"/>
      <c r="F13" s="812"/>
      <c r="G13" s="812"/>
      <c r="H13" s="812"/>
      <c r="I13" s="812"/>
      <c r="J13" s="813"/>
    </row>
    <row r="14" spans="1:10" x14ac:dyDescent="0.2">
      <c r="A14" s="45">
        <v>2</v>
      </c>
      <c r="B14" s="234" t="s">
        <v>559</v>
      </c>
      <c r="C14" s="235" t="s">
        <v>568</v>
      </c>
      <c r="D14" s="812" t="s">
        <v>575</v>
      </c>
      <c r="E14" s="812"/>
      <c r="F14" s="812"/>
      <c r="G14" s="812"/>
      <c r="H14" s="812"/>
      <c r="I14" s="812"/>
      <c r="J14" s="813"/>
    </row>
    <row r="15" spans="1:10" ht="44.25" customHeight="1" thickBot="1" x14ac:dyDescent="0.25">
      <c r="A15" s="236">
        <v>3</v>
      </c>
      <c r="B15" s="824" t="s">
        <v>560</v>
      </c>
      <c r="C15" s="824"/>
      <c r="D15" s="824"/>
      <c r="E15" s="824"/>
      <c r="F15" s="824"/>
      <c r="G15" s="824"/>
      <c r="H15" s="824"/>
      <c r="I15" s="824"/>
      <c r="J15" s="825"/>
    </row>
    <row r="16" spans="1:10" ht="15" x14ac:dyDescent="0.2">
      <c r="A16" s="826" t="s">
        <v>571</v>
      </c>
      <c r="B16" s="827"/>
      <c r="C16" s="827"/>
      <c r="D16" s="827"/>
      <c r="E16" s="827"/>
      <c r="F16" s="827"/>
      <c r="G16" s="827"/>
      <c r="H16" s="827"/>
      <c r="I16" s="827"/>
      <c r="J16" s="828"/>
    </row>
    <row r="17" spans="1:10" ht="45" customHeight="1" x14ac:dyDescent="0.2">
      <c r="A17" s="44">
        <v>4</v>
      </c>
      <c r="B17" s="812" t="s">
        <v>576</v>
      </c>
      <c r="C17" s="812"/>
      <c r="D17" s="812"/>
      <c r="E17" s="812"/>
      <c r="F17" s="812"/>
      <c r="G17" s="812"/>
      <c r="H17" s="812"/>
      <c r="I17" s="812"/>
      <c r="J17" s="813"/>
    </row>
    <row r="18" spans="1:10" ht="87" customHeight="1" x14ac:dyDescent="0.2">
      <c r="A18" s="45">
        <v>4</v>
      </c>
      <c r="B18" s="233" t="s">
        <v>557</v>
      </c>
      <c r="C18" s="812" t="s">
        <v>580</v>
      </c>
      <c r="D18" s="812"/>
      <c r="E18" s="812"/>
      <c r="F18" s="812"/>
      <c r="G18" s="812"/>
      <c r="H18" s="812"/>
      <c r="I18" s="812"/>
      <c r="J18" s="813"/>
    </row>
    <row r="19" spans="1:10" ht="45.75" customHeight="1" x14ac:dyDescent="0.2">
      <c r="A19" s="45">
        <v>4</v>
      </c>
      <c r="B19" s="233" t="s">
        <v>559</v>
      </c>
      <c r="C19" s="812" t="s">
        <v>577</v>
      </c>
      <c r="D19" s="812"/>
      <c r="E19" s="812"/>
      <c r="F19" s="812"/>
      <c r="G19" s="812"/>
      <c r="H19" s="812"/>
      <c r="I19" s="812"/>
      <c r="J19" s="813"/>
    </row>
    <row r="20" spans="1:10" ht="30.75" customHeight="1" x14ac:dyDescent="0.2">
      <c r="A20" s="45">
        <v>4</v>
      </c>
      <c r="B20" s="233" t="s">
        <v>561</v>
      </c>
      <c r="C20" s="812" t="s">
        <v>578</v>
      </c>
      <c r="D20" s="812"/>
      <c r="E20" s="812"/>
      <c r="F20" s="812"/>
      <c r="G20" s="812"/>
      <c r="H20" s="812"/>
      <c r="I20" s="812"/>
      <c r="J20" s="813"/>
    </row>
    <row r="21" spans="1:10" ht="58.5" customHeight="1" x14ac:dyDescent="0.2">
      <c r="A21" s="44">
        <v>5</v>
      </c>
      <c r="B21" s="658" t="s">
        <v>743</v>
      </c>
      <c r="C21" s="812"/>
      <c r="D21" s="812"/>
      <c r="E21" s="812"/>
      <c r="F21" s="812"/>
      <c r="G21" s="812"/>
      <c r="H21" s="812"/>
      <c r="I21" s="812"/>
      <c r="J21" s="813"/>
    </row>
    <row r="22" spans="1:10" ht="30.75" customHeight="1" x14ac:dyDescent="0.2">
      <c r="A22" s="44">
        <v>6</v>
      </c>
      <c r="B22" s="658" t="s">
        <v>744</v>
      </c>
      <c r="C22" s="812"/>
      <c r="D22" s="812"/>
      <c r="E22" s="812"/>
      <c r="F22" s="812"/>
      <c r="G22" s="812"/>
      <c r="H22" s="812"/>
      <c r="I22" s="812"/>
      <c r="J22" s="813"/>
    </row>
    <row r="23" spans="1:10" x14ac:dyDescent="0.2">
      <c r="A23" s="44">
        <v>7</v>
      </c>
      <c r="B23" s="812" t="s">
        <v>579</v>
      </c>
      <c r="C23" s="812"/>
      <c r="D23" s="812"/>
      <c r="E23" s="812"/>
      <c r="F23" s="812"/>
      <c r="G23" s="812"/>
      <c r="H23" s="812"/>
      <c r="I23" s="812"/>
      <c r="J23" s="813"/>
    </row>
    <row r="24" spans="1:10" ht="31.5" customHeight="1" x14ac:dyDescent="0.2">
      <c r="A24" s="44">
        <v>8</v>
      </c>
      <c r="B24" s="658" t="s">
        <v>745</v>
      </c>
      <c r="C24" s="812"/>
      <c r="D24" s="812"/>
      <c r="E24" s="812"/>
      <c r="F24" s="812"/>
      <c r="G24" s="812"/>
      <c r="H24" s="812"/>
      <c r="I24" s="812"/>
      <c r="J24" s="813"/>
    </row>
    <row r="25" spans="1:10" x14ac:dyDescent="0.2">
      <c r="A25" s="45">
        <v>8</v>
      </c>
      <c r="B25" s="234" t="s">
        <v>581</v>
      </c>
      <c r="C25" s="233" t="s">
        <v>581</v>
      </c>
      <c r="D25" s="812" t="s">
        <v>582</v>
      </c>
      <c r="E25" s="812"/>
      <c r="F25" s="812"/>
      <c r="G25" s="812"/>
      <c r="H25" s="812"/>
      <c r="I25" s="812"/>
      <c r="J25" s="813"/>
    </row>
    <row r="26" spans="1:10" x14ac:dyDescent="0.2">
      <c r="A26" s="45">
        <v>8</v>
      </c>
      <c r="B26" s="234" t="s">
        <v>3</v>
      </c>
      <c r="C26" s="233" t="s">
        <v>3</v>
      </c>
      <c r="D26" s="812" t="s">
        <v>582</v>
      </c>
      <c r="E26" s="812"/>
      <c r="F26" s="812"/>
      <c r="G26" s="812"/>
      <c r="H26" s="812"/>
      <c r="I26" s="812"/>
      <c r="J26" s="813"/>
    </row>
    <row r="27" spans="1:10" x14ac:dyDescent="0.2">
      <c r="A27" s="45">
        <v>8</v>
      </c>
      <c r="B27" s="234" t="s">
        <v>5</v>
      </c>
      <c r="C27" s="233" t="s">
        <v>5</v>
      </c>
      <c r="D27" s="812" t="s">
        <v>583</v>
      </c>
      <c r="E27" s="812"/>
      <c r="F27" s="812"/>
      <c r="G27" s="812"/>
      <c r="H27" s="812"/>
      <c r="I27" s="812"/>
      <c r="J27" s="813"/>
    </row>
    <row r="28" spans="1:10" ht="31.5" customHeight="1" x14ac:dyDescent="0.2">
      <c r="A28" s="45">
        <v>8</v>
      </c>
      <c r="B28" s="233" t="s">
        <v>557</v>
      </c>
      <c r="C28" s="812" t="s">
        <v>584</v>
      </c>
      <c r="D28" s="812"/>
      <c r="E28" s="812"/>
      <c r="F28" s="812"/>
      <c r="G28" s="812"/>
      <c r="H28" s="812"/>
      <c r="I28" s="812"/>
      <c r="J28" s="813"/>
    </row>
    <row r="29" spans="1:10" ht="45" customHeight="1" x14ac:dyDescent="0.2">
      <c r="A29" s="45">
        <v>8</v>
      </c>
      <c r="B29" s="233" t="s">
        <v>559</v>
      </c>
      <c r="C29" s="812" t="s">
        <v>588</v>
      </c>
      <c r="D29" s="812"/>
      <c r="E29" s="812"/>
      <c r="F29" s="812"/>
      <c r="G29" s="812"/>
      <c r="H29" s="812"/>
      <c r="I29" s="812"/>
      <c r="J29" s="813"/>
    </row>
    <row r="30" spans="1:10" ht="59.25" customHeight="1" x14ac:dyDescent="0.2">
      <c r="A30" s="45">
        <v>8</v>
      </c>
      <c r="B30" s="233" t="s">
        <v>561</v>
      </c>
      <c r="C30" s="658" t="s">
        <v>746</v>
      </c>
      <c r="D30" s="812"/>
      <c r="E30" s="812"/>
      <c r="F30" s="812"/>
      <c r="G30" s="812"/>
      <c r="H30" s="812"/>
      <c r="I30" s="812"/>
      <c r="J30" s="813"/>
    </row>
    <row r="31" spans="1:10" ht="58.5" customHeight="1" x14ac:dyDescent="0.2">
      <c r="A31" s="45">
        <v>8</v>
      </c>
      <c r="B31" s="233" t="s">
        <v>564</v>
      </c>
      <c r="C31" s="812" t="s">
        <v>589</v>
      </c>
      <c r="D31" s="812"/>
      <c r="E31" s="812"/>
      <c r="F31" s="812"/>
      <c r="G31" s="812"/>
      <c r="H31" s="812"/>
      <c r="I31" s="812"/>
      <c r="J31" s="813"/>
    </row>
    <row r="32" spans="1:10" ht="73.5" customHeight="1" x14ac:dyDescent="0.2">
      <c r="A32" s="45">
        <v>8</v>
      </c>
      <c r="B32" s="233" t="s">
        <v>570</v>
      </c>
      <c r="C32" s="658" t="s">
        <v>796</v>
      </c>
      <c r="D32" s="812"/>
      <c r="E32" s="812"/>
      <c r="F32" s="812"/>
      <c r="G32" s="812"/>
      <c r="H32" s="812"/>
      <c r="I32" s="812"/>
      <c r="J32" s="813"/>
    </row>
    <row r="33" spans="1:10" ht="30.75" customHeight="1" x14ac:dyDescent="0.2">
      <c r="A33" s="44">
        <v>9</v>
      </c>
      <c r="B33" s="658" t="s">
        <v>797</v>
      </c>
      <c r="C33" s="812"/>
      <c r="D33" s="812"/>
      <c r="E33" s="812"/>
      <c r="F33" s="812"/>
      <c r="G33" s="812"/>
      <c r="H33" s="812"/>
      <c r="I33" s="812"/>
      <c r="J33" s="813"/>
    </row>
    <row r="34" spans="1:10" x14ac:dyDescent="0.2">
      <c r="A34" s="44">
        <v>10</v>
      </c>
      <c r="B34" s="812" t="s">
        <v>585</v>
      </c>
      <c r="C34" s="812"/>
      <c r="D34" s="812"/>
      <c r="E34" s="812"/>
      <c r="F34" s="812"/>
      <c r="G34" s="812"/>
      <c r="H34" s="812"/>
      <c r="I34" s="812"/>
      <c r="J34" s="813"/>
    </row>
    <row r="35" spans="1:10" x14ac:dyDescent="0.2">
      <c r="A35" s="45">
        <v>10</v>
      </c>
      <c r="B35" s="233" t="s">
        <v>557</v>
      </c>
      <c r="C35" s="658" t="s">
        <v>798</v>
      </c>
      <c r="D35" s="812"/>
      <c r="E35" s="812"/>
      <c r="F35" s="812"/>
      <c r="G35" s="812"/>
      <c r="H35" s="812"/>
      <c r="I35" s="812"/>
      <c r="J35" s="813"/>
    </row>
    <row r="36" spans="1:10" ht="17.25" customHeight="1" x14ac:dyDescent="0.2">
      <c r="A36" s="45">
        <v>10</v>
      </c>
      <c r="B36" s="233" t="s">
        <v>559</v>
      </c>
      <c r="C36" s="812" t="s">
        <v>586</v>
      </c>
      <c r="D36" s="812"/>
      <c r="E36" s="812"/>
      <c r="F36" s="812"/>
      <c r="G36" s="812"/>
      <c r="H36" s="812"/>
      <c r="I36" s="812"/>
      <c r="J36" s="813"/>
    </row>
    <row r="37" spans="1:10" ht="15" thickBot="1" x14ac:dyDescent="0.25">
      <c r="A37" s="237">
        <v>10</v>
      </c>
      <c r="B37" s="238" t="s">
        <v>561</v>
      </c>
      <c r="C37" s="824" t="s">
        <v>587</v>
      </c>
      <c r="D37" s="824"/>
      <c r="E37" s="824"/>
      <c r="F37" s="824"/>
      <c r="G37" s="824"/>
      <c r="H37" s="824"/>
      <c r="I37" s="824"/>
      <c r="J37" s="825"/>
    </row>
    <row r="38" spans="1:10" ht="15" x14ac:dyDescent="0.2">
      <c r="A38" s="829" t="s">
        <v>599</v>
      </c>
      <c r="B38" s="830"/>
      <c r="C38" s="830"/>
      <c r="D38" s="830"/>
      <c r="E38" s="830"/>
      <c r="F38" s="830"/>
      <c r="G38" s="830"/>
      <c r="H38" s="830"/>
      <c r="I38" s="830"/>
      <c r="J38" s="831"/>
    </row>
    <row r="39" spans="1:10" ht="159" customHeight="1" x14ac:dyDescent="0.2">
      <c r="A39" s="243">
        <v>11</v>
      </c>
      <c r="B39" s="838" t="s">
        <v>828</v>
      </c>
      <c r="C39" s="838"/>
      <c r="D39" s="838"/>
      <c r="E39" s="838"/>
      <c r="F39" s="838"/>
      <c r="G39" s="838"/>
      <c r="H39" s="838"/>
      <c r="I39" s="838"/>
      <c r="J39" s="839"/>
    </row>
    <row r="40" spans="1:10" ht="100.5" customHeight="1" x14ac:dyDescent="0.2">
      <c r="A40" s="241">
        <v>11</v>
      </c>
      <c r="B40" s="832" t="s">
        <v>827</v>
      </c>
      <c r="C40" s="833"/>
      <c r="D40" s="833"/>
      <c r="E40" s="833"/>
      <c r="F40" s="833"/>
      <c r="G40" s="833"/>
      <c r="H40" s="833"/>
      <c r="I40" s="833"/>
      <c r="J40" s="834"/>
    </row>
    <row r="41" spans="1:10" ht="30.75" customHeight="1" x14ac:dyDescent="0.2">
      <c r="A41" s="241">
        <v>11</v>
      </c>
      <c r="B41" s="242" t="s">
        <v>557</v>
      </c>
      <c r="C41" s="835" t="s">
        <v>726</v>
      </c>
      <c r="D41" s="836"/>
      <c r="E41" s="836"/>
      <c r="F41" s="836"/>
      <c r="G41" s="836"/>
      <c r="H41" s="836"/>
      <c r="I41" s="836"/>
      <c r="J41" s="837"/>
    </row>
    <row r="42" spans="1:10" x14ac:dyDescent="0.2">
      <c r="A42" s="45">
        <v>11</v>
      </c>
      <c r="B42" s="234" t="s">
        <v>557</v>
      </c>
      <c r="C42" s="235" t="s">
        <v>567</v>
      </c>
      <c r="D42" s="658" t="s">
        <v>727</v>
      </c>
      <c r="E42" s="812"/>
      <c r="F42" s="812"/>
      <c r="G42" s="812"/>
      <c r="H42" s="812"/>
      <c r="I42" s="812"/>
      <c r="J42" s="813"/>
    </row>
    <row r="43" spans="1:10" x14ac:dyDescent="0.2">
      <c r="A43" s="45">
        <v>11</v>
      </c>
      <c r="B43" s="234" t="s">
        <v>557</v>
      </c>
      <c r="C43" s="235" t="s">
        <v>568</v>
      </c>
      <c r="D43" s="812" t="s">
        <v>593</v>
      </c>
      <c r="E43" s="812"/>
      <c r="F43" s="812"/>
      <c r="G43" s="812"/>
      <c r="H43" s="812"/>
      <c r="I43" s="812"/>
      <c r="J43" s="813"/>
    </row>
    <row r="44" spans="1:10" x14ac:dyDescent="0.2">
      <c r="A44" s="45">
        <v>11</v>
      </c>
      <c r="B44" s="234" t="s">
        <v>557</v>
      </c>
      <c r="C44" s="235" t="s">
        <v>569</v>
      </c>
      <c r="D44" s="812" t="s">
        <v>594</v>
      </c>
      <c r="E44" s="812"/>
      <c r="F44" s="812"/>
      <c r="G44" s="812"/>
      <c r="H44" s="812"/>
      <c r="I44" s="812"/>
      <c r="J44" s="813"/>
    </row>
    <row r="45" spans="1:10" x14ac:dyDescent="0.2">
      <c r="A45" s="45">
        <v>11</v>
      </c>
      <c r="B45" s="234" t="s">
        <v>557</v>
      </c>
      <c r="C45" s="235" t="s">
        <v>590</v>
      </c>
      <c r="D45" s="812" t="s">
        <v>595</v>
      </c>
      <c r="E45" s="812"/>
      <c r="F45" s="812"/>
      <c r="G45" s="812"/>
      <c r="H45" s="812"/>
      <c r="I45" s="812"/>
      <c r="J45" s="813"/>
    </row>
    <row r="46" spans="1:10" x14ac:dyDescent="0.2">
      <c r="A46" s="45">
        <v>11</v>
      </c>
      <c r="B46" s="234" t="s">
        <v>557</v>
      </c>
      <c r="C46" s="235" t="s">
        <v>591</v>
      </c>
      <c r="D46" s="812" t="s">
        <v>596</v>
      </c>
      <c r="E46" s="812"/>
      <c r="F46" s="812"/>
      <c r="G46" s="812"/>
      <c r="H46" s="812"/>
      <c r="I46" s="812"/>
      <c r="J46" s="813"/>
    </row>
    <row r="47" spans="1:10" x14ac:dyDescent="0.2">
      <c r="A47" s="45">
        <v>11</v>
      </c>
      <c r="B47" s="234" t="s">
        <v>557</v>
      </c>
      <c r="C47" s="235" t="s">
        <v>592</v>
      </c>
      <c r="D47" s="812" t="s">
        <v>597</v>
      </c>
      <c r="E47" s="812"/>
      <c r="F47" s="812"/>
      <c r="G47" s="812"/>
      <c r="H47" s="812"/>
      <c r="I47" s="812"/>
      <c r="J47" s="813"/>
    </row>
    <row r="48" spans="1:10" ht="59.25" customHeight="1" x14ac:dyDescent="0.2">
      <c r="A48" s="45">
        <v>11</v>
      </c>
      <c r="B48" s="234" t="s">
        <v>557</v>
      </c>
      <c r="C48" s="658" t="s">
        <v>728</v>
      </c>
      <c r="D48" s="812"/>
      <c r="E48" s="812"/>
      <c r="F48" s="812"/>
      <c r="G48" s="812"/>
      <c r="H48" s="812"/>
      <c r="I48" s="812"/>
      <c r="J48" s="813"/>
    </row>
    <row r="49" spans="1:10" ht="46.5" customHeight="1" x14ac:dyDescent="0.2">
      <c r="A49" s="45">
        <v>11</v>
      </c>
      <c r="B49" s="233" t="s">
        <v>559</v>
      </c>
      <c r="C49" s="658" t="s">
        <v>799</v>
      </c>
      <c r="D49" s="812"/>
      <c r="E49" s="812"/>
      <c r="F49" s="812"/>
      <c r="G49" s="812"/>
      <c r="H49" s="812"/>
      <c r="I49" s="812"/>
      <c r="J49" s="813"/>
    </row>
    <row r="50" spans="1:10" ht="72.75" customHeight="1" x14ac:dyDescent="0.2">
      <c r="A50" s="45">
        <v>11</v>
      </c>
      <c r="B50" s="233" t="s">
        <v>561</v>
      </c>
      <c r="C50" s="658" t="s">
        <v>729</v>
      </c>
      <c r="D50" s="812"/>
      <c r="E50" s="812"/>
      <c r="F50" s="812"/>
      <c r="G50" s="812"/>
      <c r="H50" s="812"/>
      <c r="I50" s="812"/>
      <c r="J50" s="813"/>
    </row>
    <row r="51" spans="1:10" ht="30" customHeight="1" x14ac:dyDescent="0.2">
      <c r="A51" s="45">
        <v>11</v>
      </c>
      <c r="B51" s="233" t="s">
        <v>564</v>
      </c>
      <c r="C51" s="812" t="s">
        <v>628</v>
      </c>
      <c r="D51" s="812"/>
      <c r="E51" s="812"/>
      <c r="F51" s="812"/>
      <c r="G51" s="812"/>
      <c r="H51" s="812"/>
      <c r="I51" s="812"/>
      <c r="J51" s="813"/>
    </row>
    <row r="52" spans="1:10" ht="59.25" customHeight="1" x14ac:dyDescent="0.2">
      <c r="A52" s="45">
        <v>11</v>
      </c>
      <c r="B52" s="233" t="s">
        <v>570</v>
      </c>
      <c r="C52" s="658" t="s">
        <v>800</v>
      </c>
      <c r="D52" s="812"/>
      <c r="E52" s="812"/>
      <c r="F52" s="812"/>
      <c r="G52" s="812"/>
      <c r="H52" s="812"/>
      <c r="I52" s="812"/>
      <c r="J52" s="813"/>
    </row>
    <row r="53" spans="1:10" ht="44.25" customHeight="1" thickBot="1" x14ac:dyDescent="0.25">
      <c r="A53" s="237">
        <v>11</v>
      </c>
      <c r="B53" s="238" t="s">
        <v>598</v>
      </c>
      <c r="C53" s="824" t="s">
        <v>600</v>
      </c>
      <c r="D53" s="824"/>
      <c r="E53" s="824"/>
      <c r="F53" s="824"/>
      <c r="G53" s="824"/>
      <c r="H53" s="824"/>
      <c r="I53" s="824"/>
      <c r="J53" s="825"/>
    </row>
    <row r="54" spans="1:10" ht="15" x14ac:dyDescent="0.2">
      <c r="A54" s="840" t="s">
        <v>601</v>
      </c>
      <c r="B54" s="841"/>
      <c r="C54" s="841"/>
      <c r="D54" s="841"/>
      <c r="E54" s="841"/>
      <c r="F54" s="841"/>
      <c r="G54" s="841"/>
      <c r="H54" s="841"/>
      <c r="I54" s="841"/>
      <c r="J54" s="842"/>
    </row>
    <row r="55" spans="1:10" ht="32.25" customHeight="1" x14ac:dyDescent="0.2">
      <c r="A55" s="44">
        <v>12</v>
      </c>
      <c r="B55" s="811" t="s">
        <v>748</v>
      </c>
      <c r="C55" s="809"/>
      <c r="D55" s="809"/>
      <c r="E55" s="809"/>
      <c r="F55" s="809"/>
      <c r="G55" s="809"/>
      <c r="H55" s="809"/>
      <c r="I55" s="809"/>
      <c r="J55" s="810"/>
    </row>
    <row r="56" spans="1:10" ht="74.25" customHeight="1" x14ac:dyDescent="0.2">
      <c r="A56" s="45">
        <v>12</v>
      </c>
      <c r="B56" s="233" t="s">
        <v>557</v>
      </c>
      <c r="C56" s="812" t="s">
        <v>616</v>
      </c>
      <c r="D56" s="812"/>
      <c r="E56" s="812"/>
      <c r="F56" s="812"/>
      <c r="G56" s="812"/>
      <c r="H56" s="812"/>
      <c r="I56" s="812"/>
      <c r="J56" s="813"/>
    </row>
    <row r="57" spans="1:10" ht="45" customHeight="1" x14ac:dyDescent="0.2">
      <c r="A57" s="45">
        <v>12</v>
      </c>
      <c r="B57" s="233" t="s">
        <v>559</v>
      </c>
      <c r="C57" s="809" t="s">
        <v>617</v>
      </c>
      <c r="D57" s="809"/>
      <c r="E57" s="809"/>
      <c r="F57" s="809"/>
      <c r="G57" s="809"/>
      <c r="H57" s="809"/>
      <c r="I57" s="809"/>
      <c r="J57" s="810"/>
    </row>
    <row r="58" spans="1:10" ht="59.25" customHeight="1" x14ac:dyDescent="0.2">
      <c r="A58" s="45">
        <v>12</v>
      </c>
      <c r="B58" s="233" t="s">
        <v>561</v>
      </c>
      <c r="C58" s="812" t="s">
        <v>618</v>
      </c>
      <c r="D58" s="812"/>
      <c r="E58" s="812"/>
      <c r="F58" s="812"/>
      <c r="G58" s="812"/>
      <c r="H58" s="812"/>
      <c r="I58" s="812"/>
      <c r="J58" s="813"/>
    </row>
    <row r="59" spans="1:10" ht="102" customHeight="1" x14ac:dyDescent="0.2">
      <c r="A59" s="45">
        <v>12</v>
      </c>
      <c r="B59" s="233" t="s">
        <v>564</v>
      </c>
      <c r="C59" s="658" t="s">
        <v>749</v>
      </c>
      <c r="D59" s="812"/>
      <c r="E59" s="812"/>
      <c r="F59" s="812"/>
      <c r="G59" s="812"/>
      <c r="H59" s="812"/>
      <c r="I59" s="812"/>
      <c r="J59" s="813"/>
    </row>
    <row r="60" spans="1:10" ht="129.75" customHeight="1" x14ac:dyDescent="0.2">
      <c r="A60" s="45">
        <v>12</v>
      </c>
      <c r="B60" s="233" t="s">
        <v>570</v>
      </c>
      <c r="C60" s="812" t="s">
        <v>619</v>
      </c>
      <c r="D60" s="812"/>
      <c r="E60" s="812"/>
      <c r="F60" s="812"/>
      <c r="G60" s="812"/>
      <c r="H60" s="812"/>
      <c r="I60" s="812"/>
      <c r="J60" s="813"/>
    </row>
    <row r="61" spans="1:10" ht="58.5" customHeight="1" x14ac:dyDescent="0.2">
      <c r="A61" s="45">
        <v>12</v>
      </c>
      <c r="B61" s="233" t="s">
        <v>598</v>
      </c>
      <c r="C61" s="812" t="s">
        <v>620</v>
      </c>
      <c r="D61" s="812"/>
      <c r="E61" s="812"/>
      <c r="F61" s="812"/>
      <c r="G61" s="812"/>
      <c r="H61" s="812"/>
      <c r="I61" s="812"/>
      <c r="J61" s="813"/>
    </row>
    <row r="62" spans="1:10" ht="87" customHeight="1" x14ac:dyDescent="0.2">
      <c r="A62" s="45">
        <v>12</v>
      </c>
      <c r="B62" s="233" t="s">
        <v>602</v>
      </c>
      <c r="C62" s="812" t="s">
        <v>621</v>
      </c>
      <c r="D62" s="812"/>
      <c r="E62" s="812"/>
      <c r="F62" s="812"/>
      <c r="G62" s="812"/>
      <c r="H62" s="812"/>
      <c r="I62" s="812"/>
      <c r="J62" s="813"/>
    </row>
    <row r="63" spans="1:10" ht="44.25" customHeight="1" x14ac:dyDescent="0.2">
      <c r="A63" s="45">
        <v>12</v>
      </c>
      <c r="B63" s="233" t="s">
        <v>603</v>
      </c>
      <c r="C63" s="812" t="s">
        <v>622</v>
      </c>
      <c r="D63" s="812"/>
      <c r="E63" s="812"/>
      <c r="F63" s="812"/>
      <c r="G63" s="812"/>
      <c r="H63" s="812"/>
      <c r="I63" s="812"/>
      <c r="J63" s="813"/>
    </row>
    <row r="64" spans="1:10" ht="44.25" customHeight="1" x14ac:dyDescent="0.2">
      <c r="A64" s="45">
        <v>12</v>
      </c>
      <c r="B64" s="233" t="s">
        <v>604</v>
      </c>
      <c r="C64" s="658" t="s">
        <v>747</v>
      </c>
      <c r="D64" s="812"/>
      <c r="E64" s="812"/>
      <c r="F64" s="812"/>
      <c r="G64" s="812"/>
      <c r="H64" s="812"/>
      <c r="I64" s="812"/>
      <c r="J64" s="813"/>
    </row>
    <row r="65" spans="1:10" ht="73.5" customHeight="1" x14ac:dyDescent="0.2">
      <c r="A65" s="44">
        <v>13</v>
      </c>
      <c r="B65" s="658" t="s">
        <v>750</v>
      </c>
      <c r="C65" s="812"/>
      <c r="D65" s="812"/>
      <c r="E65" s="812"/>
      <c r="F65" s="812"/>
      <c r="G65" s="812"/>
      <c r="H65" s="812"/>
      <c r="I65" s="812"/>
      <c r="J65" s="813"/>
    </row>
    <row r="66" spans="1:10" ht="72" customHeight="1" x14ac:dyDescent="0.2">
      <c r="A66" s="44">
        <v>14</v>
      </c>
      <c r="B66" s="812" t="s">
        <v>623</v>
      </c>
      <c r="C66" s="812"/>
      <c r="D66" s="812"/>
      <c r="E66" s="812"/>
      <c r="F66" s="812"/>
      <c r="G66" s="812"/>
      <c r="H66" s="812"/>
      <c r="I66" s="812"/>
      <c r="J66" s="813"/>
    </row>
    <row r="67" spans="1:10" ht="60" customHeight="1" thickBot="1" x14ac:dyDescent="0.25">
      <c r="A67" s="236">
        <v>15</v>
      </c>
      <c r="B67" s="673" t="s">
        <v>624</v>
      </c>
      <c r="C67" s="824"/>
      <c r="D67" s="824"/>
      <c r="E67" s="824"/>
      <c r="F67" s="824"/>
      <c r="G67" s="824"/>
      <c r="H67" s="824"/>
      <c r="I67" s="824"/>
      <c r="J67" s="825"/>
    </row>
    <row r="68" spans="1:10" ht="15" x14ac:dyDescent="0.2">
      <c r="A68" s="843" t="s">
        <v>605</v>
      </c>
      <c r="B68" s="844"/>
      <c r="C68" s="844"/>
      <c r="D68" s="844"/>
      <c r="E68" s="844"/>
      <c r="F68" s="844"/>
      <c r="G68" s="844"/>
      <c r="H68" s="844"/>
      <c r="I68" s="844"/>
      <c r="J68" s="845"/>
    </row>
    <row r="69" spans="1:10" ht="45" customHeight="1" x14ac:dyDescent="0.2">
      <c r="A69" s="44">
        <v>16</v>
      </c>
      <c r="B69" s="812" t="s">
        <v>625</v>
      </c>
      <c r="C69" s="812"/>
      <c r="D69" s="812"/>
      <c r="E69" s="812"/>
      <c r="F69" s="812"/>
      <c r="G69" s="812"/>
      <c r="H69" s="812"/>
      <c r="I69" s="812"/>
      <c r="J69" s="813"/>
    </row>
    <row r="70" spans="1:10" x14ac:dyDescent="0.2">
      <c r="A70" s="45">
        <v>16</v>
      </c>
      <c r="B70" s="233" t="s">
        <v>557</v>
      </c>
      <c r="C70" s="812" t="s">
        <v>562</v>
      </c>
      <c r="D70" s="812"/>
      <c r="E70" s="812"/>
      <c r="F70" s="812"/>
      <c r="G70" s="812"/>
      <c r="H70" s="812"/>
      <c r="I70" s="812"/>
      <c r="J70" s="813"/>
    </row>
    <row r="71" spans="1:10" x14ac:dyDescent="0.2">
      <c r="A71" s="45">
        <v>16</v>
      </c>
      <c r="B71" s="233" t="s">
        <v>559</v>
      </c>
      <c r="C71" s="812" t="s">
        <v>563</v>
      </c>
      <c r="D71" s="812"/>
      <c r="E71" s="812"/>
      <c r="F71" s="812"/>
      <c r="G71" s="812"/>
      <c r="H71" s="812"/>
      <c r="I71" s="812"/>
      <c r="J71" s="813"/>
    </row>
    <row r="72" spans="1:10" ht="30" customHeight="1" x14ac:dyDescent="0.2">
      <c r="A72" s="45">
        <v>16</v>
      </c>
      <c r="B72" s="233" t="s">
        <v>561</v>
      </c>
      <c r="C72" s="812" t="s">
        <v>626</v>
      </c>
      <c r="D72" s="812"/>
      <c r="E72" s="812"/>
      <c r="F72" s="812"/>
      <c r="G72" s="812"/>
      <c r="H72" s="812"/>
      <c r="I72" s="812"/>
      <c r="J72" s="813"/>
    </row>
    <row r="73" spans="1:10" x14ac:dyDescent="0.2">
      <c r="A73" s="45">
        <v>16</v>
      </c>
      <c r="B73" s="233" t="s">
        <v>564</v>
      </c>
      <c r="C73" s="812" t="s">
        <v>627</v>
      </c>
      <c r="D73" s="812"/>
      <c r="E73" s="812"/>
      <c r="F73" s="812"/>
      <c r="G73" s="812"/>
      <c r="H73" s="812"/>
      <c r="I73" s="812"/>
      <c r="J73" s="813"/>
    </row>
    <row r="74" spans="1:10" ht="45.75" customHeight="1" x14ac:dyDescent="0.2">
      <c r="A74" s="44">
        <v>17</v>
      </c>
      <c r="B74" s="812" t="s">
        <v>615</v>
      </c>
      <c r="C74" s="812"/>
      <c r="D74" s="812"/>
      <c r="E74" s="812"/>
      <c r="F74" s="812"/>
      <c r="G74" s="812"/>
      <c r="H74" s="812"/>
      <c r="I74" s="812"/>
      <c r="J74" s="813"/>
    </row>
    <row r="75" spans="1:10" ht="31.5" customHeight="1" x14ac:dyDescent="0.2">
      <c r="A75" s="45">
        <v>17</v>
      </c>
      <c r="B75" s="233" t="s">
        <v>557</v>
      </c>
      <c r="C75" s="812" t="s">
        <v>606</v>
      </c>
      <c r="D75" s="812"/>
      <c r="E75" s="812"/>
      <c r="F75" s="812"/>
      <c r="G75" s="812"/>
      <c r="H75" s="812"/>
      <c r="I75" s="812"/>
      <c r="J75" s="813"/>
    </row>
    <row r="76" spans="1:10" ht="30.75" customHeight="1" x14ac:dyDescent="0.2">
      <c r="A76" s="45">
        <v>17</v>
      </c>
      <c r="B76" s="233" t="s">
        <v>559</v>
      </c>
      <c r="C76" s="812" t="s">
        <v>607</v>
      </c>
      <c r="D76" s="812"/>
      <c r="E76" s="812"/>
      <c r="F76" s="812"/>
      <c r="G76" s="812"/>
      <c r="H76" s="812"/>
      <c r="I76" s="812"/>
      <c r="J76" s="813"/>
    </row>
    <row r="77" spans="1:10" ht="45.75" customHeight="1" x14ac:dyDescent="0.2">
      <c r="A77" s="45">
        <v>17</v>
      </c>
      <c r="B77" s="233" t="s">
        <v>561</v>
      </c>
      <c r="C77" s="812" t="s">
        <v>608</v>
      </c>
      <c r="D77" s="812"/>
      <c r="E77" s="812"/>
      <c r="F77" s="812"/>
      <c r="G77" s="812"/>
      <c r="H77" s="812"/>
      <c r="I77" s="812"/>
      <c r="J77" s="813"/>
    </row>
    <row r="78" spans="1:10" x14ac:dyDescent="0.2">
      <c r="A78" s="45">
        <v>17</v>
      </c>
      <c r="B78" s="233" t="s">
        <v>564</v>
      </c>
      <c r="C78" s="812" t="s">
        <v>609</v>
      </c>
      <c r="D78" s="812"/>
      <c r="E78" s="812"/>
      <c r="F78" s="812"/>
      <c r="G78" s="812"/>
      <c r="H78" s="812"/>
      <c r="I78" s="812"/>
      <c r="J78" s="813"/>
    </row>
    <row r="79" spans="1:10" x14ac:dyDescent="0.2">
      <c r="A79" s="45">
        <v>17</v>
      </c>
      <c r="B79" s="233" t="s">
        <v>570</v>
      </c>
      <c r="C79" s="812" t="s">
        <v>610</v>
      </c>
      <c r="D79" s="812"/>
      <c r="E79" s="812"/>
      <c r="F79" s="812"/>
      <c r="G79" s="812"/>
      <c r="H79" s="812"/>
      <c r="I79" s="812"/>
      <c r="J79" s="813"/>
    </row>
    <row r="80" spans="1:10" x14ac:dyDescent="0.2">
      <c r="A80" s="45">
        <v>17</v>
      </c>
      <c r="B80" s="233" t="s">
        <v>598</v>
      </c>
      <c r="C80" s="812" t="s">
        <v>611</v>
      </c>
      <c r="D80" s="812"/>
      <c r="E80" s="812"/>
      <c r="F80" s="812"/>
      <c r="G80" s="812"/>
      <c r="H80" s="812"/>
      <c r="I80" s="812"/>
      <c r="J80" s="813"/>
    </row>
    <row r="81" spans="1:10" ht="30.75" customHeight="1" x14ac:dyDescent="0.2">
      <c r="A81" s="45">
        <v>17</v>
      </c>
      <c r="B81" s="233" t="s">
        <v>602</v>
      </c>
      <c r="C81" s="812" t="s">
        <v>612</v>
      </c>
      <c r="D81" s="812"/>
      <c r="E81" s="812"/>
      <c r="F81" s="812"/>
      <c r="G81" s="812"/>
      <c r="H81" s="812"/>
      <c r="I81" s="812"/>
      <c r="J81" s="813"/>
    </row>
    <row r="82" spans="1:10" x14ac:dyDescent="0.2">
      <c r="A82" s="45">
        <v>17</v>
      </c>
      <c r="B82" s="233" t="s">
        <v>603</v>
      </c>
      <c r="C82" s="812" t="s">
        <v>613</v>
      </c>
      <c r="D82" s="812"/>
      <c r="E82" s="812"/>
      <c r="F82" s="812"/>
      <c r="G82" s="812"/>
      <c r="H82" s="812"/>
      <c r="I82" s="812"/>
      <c r="J82" s="813"/>
    </row>
    <row r="83" spans="1:10" ht="15" thickBot="1" x14ac:dyDescent="0.25">
      <c r="A83" s="239">
        <v>17</v>
      </c>
      <c r="B83" s="240" t="s">
        <v>604</v>
      </c>
      <c r="C83" s="846" t="s">
        <v>614</v>
      </c>
      <c r="D83" s="846"/>
      <c r="E83" s="846"/>
      <c r="F83" s="846"/>
      <c r="G83" s="846"/>
      <c r="H83" s="846"/>
      <c r="I83" s="846"/>
      <c r="J83" s="847"/>
    </row>
    <row r="84" spans="1:10" x14ac:dyDescent="0.2">
      <c r="A84" s="851" t="s">
        <v>629</v>
      </c>
      <c r="B84" s="852"/>
      <c r="C84" s="852"/>
      <c r="D84" s="852"/>
      <c r="E84" s="852"/>
      <c r="F84" s="852"/>
      <c r="G84" s="852"/>
      <c r="H84" s="852"/>
      <c r="I84" s="852"/>
      <c r="J84" s="853"/>
    </row>
    <row r="85" spans="1:10" ht="33" customHeight="1" thickBot="1" x14ac:dyDescent="0.25">
      <c r="A85" s="848" t="s">
        <v>639</v>
      </c>
      <c r="B85" s="849"/>
      <c r="C85" s="849"/>
      <c r="D85" s="849"/>
      <c r="E85" s="849"/>
      <c r="F85" s="849"/>
      <c r="G85" s="849"/>
      <c r="H85" s="849"/>
      <c r="I85" s="849"/>
      <c r="J85" s="850"/>
    </row>
    <row r="86" spans="1:10" ht="15" customHeight="1" x14ac:dyDescent="0.25">
      <c r="A86" s="854" t="s">
        <v>630</v>
      </c>
      <c r="B86" s="855"/>
      <c r="C86" s="855"/>
      <c r="D86" s="856"/>
      <c r="E86" s="54" t="s">
        <v>6</v>
      </c>
      <c r="F86" s="54" t="s">
        <v>581</v>
      </c>
      <c r="G86" s="54" t="s">
        <v>3</v>
      </c>
      <c r="H86" s="54" t="s">
        <v>5</v>
      </c>
      <c r="I86" s="54" t="s">
        <v>4</v>
      </c>
      <c r="J86" s="55" t="s">
        <v>638</v>
      </c>
    </row>
    <row r="87" spans="1:10" ht="48" customHeight="1" x14ac:dyDescent="0.2">
      <c r="A87" s="872" t="s">
        <v>640</v>
      </c>
      <c r="B87" s="873"/>
      <c r="C87" s="873"/>
      <c r="D87" s="873"/>
      <c r="E87" s="43" t="s">
        <v>631</v>
      </c>
      <c r="F87" s="46" t="s">
        <v>632</v>
      </c>
      <c r="G87" s="46" t="s">
        <v>632</v>
      </c>
      <c r="H87" s="46" t="s">
        <v>632</v>
      </c>
      <c r="I87" s="46" t="s">
        <v>632</v>
      </c>
      <c r="J87" s="47" t="s">
        <v>632</v>
      </c>
    </row>
    <row r="88" spans="1:10" ht="44.25" customHeight="1" x14ac:dyDescent="0.2">
      <c r="A88" s="870" t="s">
        <v>641</v>
      </c>
      <c r="B88" s="871"/>
      <c r="C88" s="871"/>
      <c r="D88" s="871"/>
      <c r="E88" s="43" t="s">
        <v>631</v>
      </c>
      <c r="F88" s="48" t="s">
        <v>652</v>
      </c>
      <c r="G88" s="48" t="s">
        <v>652</v>
      </c>
      <c r="H88" s="48" t="s">
        <v>652</v>
      </c>
      <c r="I88" s="46" t="s">
        <v>632</v>
      </c>
      <c r="J88" s="49" t="s">
        <v>652</v>
      </c>
    </row>
    <row r="89" spans="1:10" x14ac:dyDescent="0.2">
      <c r="A89" s="870" t="s">
        <v>824</v>
      </c>
      <c r="B89" s="871"/>
      <c r="C89" s="871"/>
      <c r="D89" s="871"/>
      <c r="E89" s="43" t="s">
        <v>337</v>
      </c>
      <c r="F89" s="48" t="s">
        <v>652</v>
      </c>
      <c r="G89" s="48" t="s">
        <v>652</v>
      </c>
      <c r="H89" s="48" t="s">
        <v>652</v>
      </c>
      <c r="I89" s="46" t="s">
        <v>632</v>
      </c>
      <c r="J89" s="49" t="s">
        <v>652</v>
      </c>
    </row>
    <row r="90" spans="1:10" x14ac:dyDescent="0.2">
      <c r="A90" s="870" t="s">
        <v>642</v>
      </c>
      <c r="B90" s="871"/>
      <c r="C90" s="871"/>
      <c r="D90" s="871"/>
      <c r="E90" s="43" t="s">
        <v>337</v>
      </c>
      <c r="F90" s="48" t="s">
        <v>652</v>
      </c>
      <c r="G90" s="48" t="s">
        <v>652</v>
      </c>
      <c r="H90" s="46" t="s">
        <v>632</v>
      </c>
      <c r="I90" s="48" t="s">
        <v>652</v>
      </c>
      <c r="J90" s="49" t="s">
        <v>652</v>
      </c>
    </row>
    <row r="91" spans="1:10" x14ac:dyDescent="0.2">
      <c r="A91" s="870" t="s">
        <v>633</v>
      </c>
      <c r="B91" s="871"/>
      <c r="C91" s="871"/>
      <c r="D91" s="871"/>
      <c r="E91" s="43" t="s">
        <v>337</v>
      </c>
      <c r="F91" s="48" t="s">
        <v>652</v>
      </c>
      <c r="G91" s="48" t="s">
        <v>652</v>
      </c>
      <c r="H91" s="46" t="s">
        <v>632</v>
      </c>
      <c r="I91" s="48" t="s">
        <v>652</v>
      </c>
      <c r="J91" s="49" t="s">
        <v>652</v>
      </c>
    </row>
    <row r="92" spans="1:10" ht="28.5" customHeight="1" x14ac:dyDescent="0.2">
      <c r="A92" s="870" t="s">
        <v>643</v>
      </c>
      <c r="B92" s="871"/>
      <c r="C92" s="871"/>
      <c r="D92" s="871"/>
      <c r="E92" s="43" t="s">
        <v>337</v>
      </c>
      <c r="F92" s="48" t="s">
        <v>652</v>
      </c>
      <c r="G92" s="48" t="s">
        <v>652</v>
      </c>
      <c r="H92" s="46" t="s">
        <v>632</v>
      </c>
      <c r="I92" s="48" t="s">
        <v>652</v>
      </c>
      <c r="J92" s="49" t="s">
        <v>652</v>
      </c>
    </row>
    <row r="93" spans="1:10" x14ac:dyDescent="0.2">
      <c r="A93" s="870" t="s">
        <v>634</v>
      </c>
      <c r="B93" s="871"/>
      <c r="C93" s="871"/>
      <c r="D93" s="871"/>
      <c r="E93" s="43" t="s">
        <v>337</v>
      </c>
      <c r="F93" s="48" t="s">
        <v>652</v>
      </c>
      <c r="G93" s="48" t="s">
        <v>652</v>
      </c>
      <c r="H93" s="46" t="s">
        <v>632</v>
      </c>
      <c r="I93" s="48" t="s">
        <v>652</v>
      </c>
      <c r="J93" s="49" t="s">
        <v>652</v>
      </c>
    </row>
    <row r="94" spans="1:10" ht="70.5" customHeight="1" x14ac:dyDescent="0.2">
      <c r="A94" s="657" t="s">
        <v>751</v>
      </c>
      <c r="B94" s="658"/>
      <c r="C94" s="658"/>
      <c r="D94" s="658"/>
      <c r="E94" s="43" t="s">
        <v>337</v>
      </c>
      <c r="F94" s="46" t="s">
        <v>632</v>
      </c>
      <c r="G94" s="46" t="s">
        <v>632</v>
      </c>
      <c r="H94" s="46" t="s">
        <v>632</v>
      </c>
      <c r="I94" s="48" t="s">
        <v>652</v>
      </c>
      <c r="J94" s="49" t="s">
        <v>652</v>
      </c>
    </row>
    <row r="95" spans="1:10" ht="46.5" customHeight="1" x14ac:dyDescent="0.2">
      <c r="A95" s="870" t="s">
        <v>644</v>
      </c>
      <c r="B95" s="871"/>
      <c r="C95" s="871"/>
      <c r="D95" s="871"/>
      <c r="E95" s="43" t="s">
        <v>337</v>
      </c>
      <c r="F95" s="48" t="s">
        <v>652</v>
      </c>
      <c r="G95" s="48" t="s">
        <v>652</v>
      </c>
      <c r="H95" s="46" t="s">
        <v>632</v>
      </c>
      <c r="I95" s="48" t="s">
        <v>652</v>
      </c>
      <c r="J95" s="49" t="s">
        <v>652</v>
      </c>
    </row>
    <row r="96" spans="1:10" ht="30.75" customHeight="1" x14ac:dyDescent="0.2">
      <c r="A96" s="870" t="s">
        <v>635</v>
      </c>
      <c r="B96" s="871"/>
      <c r="C96" s="871"/>
      <c r="D96" s="871"/>
      <c r="E96" s="43" t="s">
        <v>337</v>
      </c>
      <c r="F96" s="48" t="s">
        <v>652</v>
      </c>
      <c r="G96" s="48" t="s">
        <v>652</v>
      </c>
      <c r="H96" s="46" t="s">
        <v>632</v>
      </c>
      <c r="I96" s="48" t="s">
        <v>652</v>
      </c>
      <c r="J96" s="49" t="s">
        <v>652</v>
      </c>
    </row>
    <row r="97" spans="1:10" ht="44.25" customHeight="1" x14ac:dyDescent="0.2">
      <c r="A97" s="870" t="s">
        <v>636</v>
      </c>
      <c r="B97" s="871"/>
      <c r="C97" s="871"/>
      <c r="D97" s="871"/>
      <c r="E97" s="43" t="s">
        <v>337</v>
      </c>
      <c r="F97" s="48" t="s">
        <v>652</v>
      </c>
      <c r="G97" s="48" t="s">
        <v>652</v>
      </c>
      <c r="H97" s="46" t="s">
        <v>632</v>
      </c>
      <c r="I97" s="48" t="s">
        <v>652</v>
      </c>
      <c r="J97" s="49" t="s">
        <v>652</v>
      </c>
    </row>
    <row r="98" spans="1:10" ht="58.5" customHeight="1" thickBot="1" x14ac:dyDescent="0.25">
      <c r="A98" s="672" t="s">
        <v>637</v>
      </c>
      <c r="B98" s="673"/>
      <c r="C98" s="673"/>
      <c r="D98" s="673"/>
      <c r="E98" s="50" t="s">
        <v>337</v>
      </c>
      <c r="F98" s="51" t="s">
        <v>652</v>
      </c>
      <c r="G98" s="51" t="s">
        <v>652</v>
      </c>
      <c r="H98" s="52" t="s">
        <v>632</v>
      </c>
      <c r="I98" s="51" t="s">
        <v>652</v>
      </c>
      <c r="J98" s="53" t="s">
        <v>652</v>
      </c>
    </row>
    <row r="99" spans="1:10" ht="15" customHeight="1" x14ac:dyDescent="0.25">
      <c r="A99" s="854" t="s">
        <v>645</v>
      </c>
      <c r="B99" s="857"/>
      <c r="C99" s="857"/>
      <c r="D99" s="857"/>
      <c r="E99" s="857"/>
      <c r="F99" s="857"/>
      <c r="G99" s="857"/>
      <c r="H99" s="857"/>
      <c r="I99" s="857"/>
      <c r="J99" s="858"/>
    </row>
    <row r="100" spans="1:10" ht="45" customHeight="1" x14ac:dyDescent="0.2">
      <c r="A100" s="859" t="s">
        <v>646</v>
      </c>
      <c r="B100" s="860"/>
      <c r="C100" s="860"/>
      <c r="D100" s="860"/>
      <c r="E100" s="860"/>
      <c r="F100" s="860"/>
      <c r="G100" s="860"/>
      <c r="H100" s="860"/>
      <c r="I100" s="860"/>
      <c r="J100" s="861"/>
    </row>
    <row r="101" spans="1:10" x14ac:dyDescent="0.2">
      <c r="A101" s="867" t="s">
        <v>647</v>
      </c>
      <c r="B101" s="868"/>
      <c r="C101" s="868"/>
      <c r="D101" s="868"/>
      <c r="E101" s="868"/>
      <c r="F101" s="868"/>
      <c r="G101" s="868"/>
      <c r="H101" s="868"/>
      <c r="I101" s="868"/>
      <c r="J101" s="869"/>
    </row>
    <row r="102" spans="1:10" x14ac:dyDescent="0.2">
      <c r="A102" s="867" t="s">
        <v>648</v>
      </c>
      <c r="B102" s="868"/>
      <c r="C102" s="868"/>
      <c r="D102" s="868"/>
      <c r="E102" s="868"/>
      <c r="F102" s="868"/>
      <c r="G102" s="868"/>
      <c r="H102" s="868"/>
      <c r="I102" s="868"/>
      <c r="J102" s="869"/>
    </row>
    <row r="103" spans="1:10" ht="17.25" customHeight="1" x14ac:dyDescent="0.2">
      <c r="A103" s="859" t="s">
        <v>649</v>
      </c>
      <c r="B103" s="860"/>
      <c r="C103" s="860"/>
      <c r="D103" s="860"/>
      <c r="E103" s="860"/>
      <c r="F103" s="860"/>
      <c r="G103" s="860"/>
      <c r="H103" s="860"/>
      <c r="I103" s="860"/>
      <c r="J103" s="861"/>
    </row>
    <row r="104" spans="1:10" ht="45" customHeight="1" x14ac:dyDescent="0.2">
      <c r="A104" s="859" t="s">
        <v>650</v>
      </c>
      <c r="B104" s="860"/>
      <c r="C104" s="860"/>
      <c r="D104" s="860"/>
      <c r="E104" s="860"/>
      <c r="F104" s="860"/>
      <c r="G104" s="860"/>
      <c r="H104" s="860"/>
      <c r="I104" s="860"/>
      <c r="J104" s="861"/>
    </row>
    <row r="105" spans="1:10" ht="60.75" customHeight="1" thickBot="1" x14ac:dyDescent="0.25">
      <c r="A105" s="862" t="s">
        <v>651</v>
      </c>
      <c r="B105" s="863"/>
      <c r="C105" s="863"/>
      <c r="D105" s="863"/>
      <c r="E105" s="863"/>
      <c r="F105" s="863"/>
      <c r="G105" s="863"/>
      <c r="H105" s="863"/>
      <c r="I105" s="863"/>
      <c r="J105" s="864"/>
    </row>
    <row r="106" spans="1:10" ht="15" x14ac:dyDescent="0.25">
      <c r="A106" s="874" t="s">
        <v>752</v>
      </c>
      <c r="B106" s="875"/>
      <c r="C106" s="875"/>
      <c r="D106" s="875"/>
      <c r="E106" s="875"/>
      <c r="F106" s="875"/>
      <c r="G106" s="875"/>
      <c r="H106" s="875"/>
      <c r="I106" s="875"/>
      <c r="J106" s="876"/>
    </row>
    <row r="107" spans="1:10" x14ac:dyDescent="0.2">
      <c r="A107" s="877" t="s">
        <v>763</v>
      </c>
      <c r="B107" s="878"/>
      <c r="C107" s="879" t="s">
        <v>807</v>
      </c>
      <c r="D107" s="879"/>
      <c r="E107" s="879"/>
      <c r="F107" s="879"/>
      <c r="G107" s="879"/>
      <c r="H107" s="879"/>
      <c r="I107" s="879"/>
      <c r="J107" s="880"/>
    </row>
    <row r="108" spans="1:10" x14ac:dyDescent="0.2">
      <c r="A108" s="877" t="s">
        <v>766</v>
      </c>
      <c r="B108" s="878"/>
      <c r="C108" s="879" t="s">
        <v>787</v>
      </c>
      <c r="D108" s="879"/>
      <c r="E108" s="879"/>
      <c r="F108" s="879"/>
      <c r="G108" s="879"/>
      <c r="H108" s="879"/>
      <c r="I108" s="879"/>
      <c r="J108" s="880"/>
    </row>
    <row r="109" spans="1:10" x14ac:dyDescent="0.2">
      <c r="A109" s="877" t="s">
        <v>769</v>
      </c>
      <c r="B109" s="878"/>
      <c r="C109" s="879" t="s">
        <v>773</v>
      </c>
      <c r="D109" s="879"/>
      <c r="E109" s="879"/>
      <c r="F109" s="879"/>
      <c r="G109" s="879"/>
      <c r="H109" s="879"/>
      <c r="I109" s="879"/>
      <c r="J109" s="880"/>
    </row>
    <row r="110" spans="1:10" x14ac:dyDescent="0.2">
      <c r="A110" s="877" t="s">
        <v>3</v>
      </c>
      <c r="B110" s="878"/>
      <c r="C110" s="879" t="s">
        <v>792</v>
      </c>
      <c r="D110" s="879"/>
      <c r="E110" s="879"/>
      <c r="F110" s="879"/>
      <c r="G110" s="879"/>
      <c r="H110" s="879"/>
      <c r="I110" s="879"/>
      <c r="J110" s="880"/>
    </row>
    <row r="111" spans="1:10" x14ac:dyDescent="0.2">
      <c r="A111" s="877" t="s">
        <v>768</v>
      </c>
      <c r="B111" s="878"/>
      <c r="C111" s="879" t="s">
        <v>772</v>
      </c>
      <c r="D111" s="879"/>
      <c r="E111" s="879"/>
      <c r="F111" s="879"/>
      <c r="G111" s="879"/>
      <c r="H111" s="879"/>
      <c r="I111" s="879"/>
      <c r="J111" s="880"/>
    </row>
    <row r="112" spans="1:10" x14ac:dyDescent="0.2">
      <c r="A112" s="877" t="s">
        <v>753</v>
      </c>
      <c r="B112" s="878"/>
      <c r="C112" s="879" t="s">
        <v>788</v>
      </c>
      <c r="D112" s="879"/>
      <c r="E112" s="879"/>
      <c r="F112" s="879"/>
      <c r="G112" s="879"/>
      <c r="H112" s="879"/>
      <c r="I112" s="879"/>
      <c r="J112" s="880"/>
    </row>
    <row r="113" spans="1:10" x14ac:dyDescent="0.2">
      <c r="A113" s="877" t="s">
        <v>761</v>
      </c>
      <c r="B113" s="878"/>
      <c r="C113" s="879" t="s">
        <v>782</v>
      </c>
      <c r="D113" s="879"/>
      <c r="E113" s="879"/>
      <c r="F113" s="879"/>
      <c r="G113" s="879"/>
      <c r="H113" s="879"/>
      <c r="I113" s="879"/>
      <c r="J113" s="880"/>
    </row>
    <row r="114" spans="1:10" x14ac:dyDescent="0.2">
      <c r="A114" s="877" t="s">
        <v>759</v>
      </c>
      <c r="B114" s="878"/>
      <c r="C114" s="879" t="s">
        <v>779</v>
      </c>
      <c r="D114" s="879"/>
      <c r="E114" s="879"/>
      <c r="F114" s="879"/>
      <c r="G114" s="879"/>
      <c r="H114" s="879"/>
      <c r="I114" s="879"/>
      <c r="J114" s="880"/>
    </row>
    <row r="115" spans="1:10" x14ac:dyDescent="0.2">
      <c r="A115" s="877" t="s">
        <v>6</v>
      </c>
      <c r="B115" s="878"/>
      <c r="C115" s="879" t="s">
        <v>790</v>
      </c>
      <c r="D115" s="879"/>
      <c r="E115" s="879"/>
      <c r="F115" s="879"/>
      <c r="G115" s="879"/>
      <c r="H115" s="879"/>
      <c r="I115" s="879"/>
      <c r="J115" s="880"/>
    </row>
    <row r="116" spans="1:10" x14ac:dyDescent="0.2">
      <c r="A116" s="877" t="s">
        <v>755</v>
      </c>
      <c r="B116" s="878"/>
      <c r="C116" s="879" t="s">
        <v>789</v>
      </c>
      <c r="D116" s="879"/>
      <c r="E116" s="879"/>
      <c r="F116" s="879"/>
      <c r="G116" s="879"/>
      <c r="H116" s="879"/>
      <c r="I116" s="879"/>
      <c r="J116" s="880"/>
    </row>
    <row r="117" spans="1:10" x14ac:dyDescent="0.2">
      <c r="A117" s="877" t="s">
        <v>754</v>
      </c>
      <c r="B117" s="878"/>
      <c r="C117" s="879" t="s">
        <v>795</v>
      </c>
      <c r="D117" s="879"/>
      <c r="E117" s="879"/>
      <c r="F117" s="879"/>
      <c r="G117" s="879"/>
      <c r="H117" s="879"/>
      <c r="I117" s="879"/>
      <c r="J117" s="880"/>
    </row>
    <row r="118" spans="1:10" x14ac:dyDescent="0.2">
      <c r="A118" s="877" t="s">
        <v>770</v>
      </c>
      <c r="B118" s="878"/>
      <c r="C118" s="879" t="s">
        <v>774</v>
      </c>
      <c r="D118" s="879"/>
      <c r="E118" s="879"/>
      <c r="F118" s="879"/>
      <c r="G118" s="879"/>
      <c r="H118" s="879"/>
      <c r="I118" s="879"/>
      <c r="J118" s="880"/>
    </row>
    <row r="119" spans="1:10" x14ac:dyDescent="0.2">
      <c r="A119" s="877" t="s">
        <v>757</v>
      </c>
      <c r="B119" s="878"/>
      <c r="C119" s="879" t="s">
        <v>776</v>
      </c>
      <c r="D119" s="879"/>
      <c r="E119" s="879"/>
      <c r="F119" s="879"/>
      <c r="G119" s="879"/>
      <c r="H119" s="879"/>
      <c r="I119" s="879"/>
      <c r="J119" s="880"/>
    </row>
    <row r="120" spans="1:10" x14ac:dyDescent="0.2">
      <c r="A120" s="877" t="s">
        <v>758</v>
      </c>
      <c r="B120" s="878"/>
      <c r="C120" s="879" t="s">
        <v>780</v>
      </c>
      <c r="D120" s="879"/>
      <c r="E120" s="879"/>
      <c r="F120" s="879"/>
      <c r="G120" s="879"/>
      <c r="H120" s="879"/>
      <c r="I120" s="879"/>
      <c r="J120" s="880"/>
    </row>
    <row r="121" spans="1:10" x14ac:dyDescent="0.2">
      <c r="A121" s="877" t="s">
        <v>760</v>
      </c>
      <c r="B121" s="878"/>
      <c r="C121" s="879" t="s">
        <v>781</v>
      </c>
      <c r="D121" s="879"/>
      <c r="E121" s="879"/>
      <c r="F121" s="879"/>
      <c r="G121" s="879"/>
      <c r="H121" s="879"/>
      <c r="I121" s="879"/>
      <c r="J121" s="880"/>
    </row>
    <row r="122" spans="1:10" x14ac:dyDescent="0.2">
      <c r="A122" s="877" t="s">
        <v>581</v>
      </c>
      <c r="B122" s="878"/>
      <c r="C122" s="879" t="s">
        <v>791</v>
      </c>
      <c r="D122" s="879"/>
      <c r="E122" s="879"/>
      <c r="F122" s="879"/>
      <c r="G122" s="879"/>
      <c r="H122" s="879"/>
      <c r="I122" s="879"/>
      <c r="J122" s="880"/>
    </row>
    <row r="123" spans="1:10" x14ac:dyDescent="0.2">
      <c r="A123" s="877" t="s">
        <v>762</v>
      </c>
      <c r="B123" s="878"/>
      <c r="C123" s="879" t="s">
        <v>783</v>
      </c>
      <c r="D123" s="879"/>
      <c r="E123" s="879"/>
      <c r="F123" s="879"/>
      <c r="G123" s="879"/>
      <c r="H123" s="879"/>
      <c r="I123" s="879"/>
      <c r="J123" s="880"/>
    </row>
    <row r="124" spans="1:10" x14ac:dyDescent="0.2">
      <c r="A124" s="877" t="s">
        <v>767</v>
      </c>
      <c r="B124" s="878"/>
      <c r="C124" s="879" t="s">
        <v>778</v>
      </c>
      <c r="D124" s="879"/>
      <c r="E124" s="879"/>
      <c r="F124" s="879"/>
      <c r="G124" s="879"/>
      <c r="H124" s="879"/>
      <c r="I124" s="879"/>
      <c r="J124" s="880"/>
    </row>
    <row r="125" spans="1:10" x14ac:dyDescent="0.2">
      <c r="A125" s="877" t="s">
        <v>771</v>
      </c>
      <c r="B125" s="878"/>
      <c r="C125" s="879" t="s">
        <v>775</v>
      </c>
      <c r="D125" s="879"/>
      <c r="E125" s="879"/>
      <c r="F125" s="879"/>
      <c r="G125" s="879"/>
      <c r="H125" s="879"/>
      <c r="I125" s="879"/>
      <c r="J125" s="880"/>
    </row>
    <row r="126" spans="1:10" x14ac:dyDescent="0.2">
      <c r="A126" s="877" t="s">
        <v>4</v>
      </c>
      <c r="B126" s="878"/>
      <c r="C126" s="879" t="s">
        <v>803</v>
      </c>
      <c r="D126" s="879"/>
      <c r="E126" s="879"/>
      <c r="F126" s="879"/>
      <c r="G126" s="879"/>
      <c r="H126" s="879"/>
      <c r="I126" s="879"/>
      <c r="J126" s="880"/>
    </row>
    <row r="127" spans="1:10" x14ac:dyDescent="0.2">
      <c r="A127" s="877" t="s">
        <v>764</v>
      </c>
      <c r="B127" s="878"/>
      <c r="C127" s="879" t="s">
        <v>785</v>
      </c>
      <c r="D127" s="879"/>
      <c r="E127" s="879"/>
      <c r="F127" s="879"/>
      <c r="G127" s="879"/>
      <c r="H127" s="879"/>
      <c r="I127" s="879"/>
      <c r="J127" s="880"/>
    </row>
    <row r="128" spans="1:10" x14ac:dyDescent="0.2">
      <c r="A128" s="877" t="s">
        <v>801</v>
      </c>
      <c r="B128" s="878"/>
      <c r="C128" s="879" t="s">
        <v>805</v>
      </c>
      <c r="D128" s="879"/>
      <c r="E128" s="879"/>
      <c r="F128" s="879"/>
      <c r="G128" s="879"/>
      <c r="H128" s="879"/>
      <c r="I128" s="879"/>
      <c r="J128" s="880"/>
    </row>
    <row r="129" spans="1:10" x14ac:dyDescent="0.2">
      <c r="A129" s="877" t="s">
        <v>756</v>
      </c>
      <c r="B129" s="878"/>
      <c r="C129" s="879" t="s">
        <v>794</v>
      </c>
      <c r="D129" s="879"/>
      <c r="E129" s="879"/>
      <c r="F129" s="879"/>
      <c r="G129" s="879"/>
      <c r="H129" s="879"/>
      <c r="I129" s="879"/>
      <c r="J129" s="880"/>
    </row>
    <row r="130" spans="1:10" x14ac:dyDescent="0.2">
      <c r="A130" s="877" t="s">
        <v>638</v>
      </c>
      <c r="B130" s="878"/>
      <c r="C130" s="879" t="s">
        <v>804</v>
      </c>
      <c r="D130" s="879"/>
      <c r="E130" s="879"/>
      <c r="F130" s="879"/>
      <c r="G130" s="879"/>
      <c r="H130" s="879"/>
      <c r="I130" s="879"/>
      <c r="J130" s="880"/>
    </row>
    <row r="131" spans="1:10" x14ac:dyDescent="0.2">
      <c r="A131" s="877" t="s">
        <v>765</v>
      </c>
      <c r="B131" s="878"/>
      <c r="C131" s="879" t="s">
        <v>786</v>
      </c>
      <c r="D131" s="879"/>
      <c r="E131" s="879"/>
      <c r="F131" s="879"/>
      <c r="G131" s="879"/>
      <c r="H131" s="879"/>
      <c r="I131" s="879"/>
      <c r="J131" s="880"/>
    </row>
    <row r="132" spans="1:10" x14ac:dyDescent="0.2">
      <c r="A132" s="877" t="s">
        <v>802</v>
      </c>
      <c r="B132" s="878"/>
      <c r="C132" s="879" t="s">
        <v>806</v>
      </c>
      <c r="D132" s="879"/>
      <c r="E132" s="879"/>
      <c r="F132" s="879"/>
      <c r="G132" s="879"/>
      <c r="H132" s="879"/>
      <c r="I132" s="879"/>
      <c r="J132" s="880"/>
    </row>
    <row r="133" spans="1:10" ht="15" thickBot="1" x14ac:dyDescent="0.25">
      <c r="A133" s="883" t="s">
        <v>5</v>
      </c>
      <c r="B133" s="884"/>
      <c r="C133" s="881" t="s">
        <v>793</v>
      </c>
      <c r="D133" s="881"/>
      <c r="E133" s="881"/>
      <c r="F133" s="881"/>
      <c r="G133" s="881"/>
      <c r="H133" s="881"/>
      <c r="I133" s="881"/>
      <c r="J133" s="882"/>
    </row>
    <row r="134" spans="1:10" ht="15" x14ac:dyDescent="0.25">
      <c r="A134" s="865" t="s">
        <v>410</v>
      </c>
      <c r="B134" s="865"/>
      <c r="C134" s="865"/>
      <c r="D134" s="865"/>
      <c r="E134" s="865"/>
      <c r="F134" s="865"/>
      <c r="G134" s="865"/>
      <c r="H134" s="865"/>
      <c r="I134" s="865"/>
      <c r="J134" s="865"/>
    </row>
  </sheetData>
  <sheetProtection algorithmName="SHA-512" hashValue="BE3wUZAUGoWZrDVsfOhN72HJKPE4o3qZ652niPpkq23N6mniBrWbOB+5hjdkVmzUALqSxuz+1AVpqJIKpJWCdA==" saltValue="EZCiR9Wfy8ogj29Lpce7ig==" spinCount="100000" sheet="1" objects="1" scenarios="1"/>
  <mergeCells count="161">
    <mergeCell ref="C132:J132"/>
    <mergeCell ref="C133:J133"/>
    <mergeCell ref="A130:B130"/>
    <mergeCell ref="A131:B131"/>
    <mergeCell ref="A132:B132"/>
    <mergeCell ref="A133:B133"/>
    <mergeCell ref="C123:J123"/>
    <mergeCell ref="C122:J122"/>
    <mergeCell ref="C124:J124"/>
    <mergeCell ref="C125:J125"/>
    <mergeCell ref="C126:J126"/>
    <mergeCell ref="C127:J127"/>
    <mergeCell ref="C128:J128"/>
    <mergeCell ref="C129:J129"/>
    <mergeCell ref="C130:J130"/>
    <mergeCell ref="C131:J131"/>
    <mergeCell ref="A122:B122"/>
    <mergeCell ref="A123:B123"/>
    <mergeCell ref="A124:B124"/>
    <mergeCell ref="A125:B125"/>
    <mergeCell ref="A126:B126"/>
    <mergeCell ref="A127:B127"/>
    <mergeCell ref="A128:B128"/>
    <mergeCell ref="A129:B129"/>
    <mergeCell ref="C116:J116"/>
    <mergeCell ref="C117:J117"/>
    <mergeCell ref="C118:J118"/>
    <mergeCell ref="C119:J119"/>
    <mergeCell ref="C120:J120"/>
    <mergeCell ref="C121:J121"/>
    <mergeCell ref="A115:B115"/>
    <mergeCell ref="A116:B116"/>
    <mergeCell ref="A117:B117"/>
    <mergeCell ref="A118:B118"/>
    <mergeCell ref="A119:B119"/>
    <mergeCell ref="A120:B120"/>
    <mergeCell ref="A121:B121"/>
    <mergeCell ref="C115:J115"/>
    <mergeCell ref="A106:J106"/>
    <mergeCell ref="A107:B107"/>
    <mergeCell ref="A108:B108"/>
    <mergeCell ref="A109:B109"/>
    <mergeCell ref="A110:B110"/>
    <mergeCell ref="A111:B111"/>
    <mergeCell ref="A112:B112"/>
    <mergeCell ref="A113:B113"/>
    <mergeCell ref="A114:B114"/>
    <mergeCell ref="C107:J107"/>
    <mergeCell ref="C108:J108"/>
    <mergeCell ref="C109:J109"/>
    <mergeCell ref="C110:J110"/>
    <mergeCell ref="C111:J111"/>
    <mergeCell ref="C112:J112"/>
    <mergeCell ref="C113:J113"/>
    <mergeCell ref="C114:J114"/>
    <mergeCell ref="A86:D86"/>
    <mergeCell ref="A99:J99"/>
    <mergeCell ref="A104:J104"/>
    <mergeCell ref="A105:J105"/>
    <mergeCell ref="A134:J134"/>
    <mergeCell ref="A4:J4"/>
    <mergeCell ref="A98:D98"/>
    <mergeCell ref="A100:J100"/>
    <mergeCell ref="A101:J101"/>
    <mergeCell ref="A102:J102"/>
    <mergeCell ref="A103:J103"/>
    <mergeCell ref="A92:D92"/>
    <mergeCell ref="A93:D93"/>
    <mergeCell ref="A94:D94"/>
    <mergeCell ref="A95:D95"/>
    <mergeCell ref="A96:D96"/>
    <mergeCell ref="A97:D97"/>
    <mergeCell ref="A87:D87"/>
    <mergeCell ref="A88:D88"/>
    <mergeCell ref="A89:D89"/>
    <mergeCell ref="A90:D90"/>
    <mergeCell ref="A91:D91"/>
    <mergeCell ref="C80:J80"/>
    <mergeCell ref="C81:J81"/>
    <mergeCell ref="C82:J82"/>
    <mergeCell ref="C83:J83"/>
    <mergeCell ref="A85:J85"/>
    <mergeCell ref="B74:J74"/>
    <mergeCell ref="C75:J75"/>
    <mergeCell ref="C76:J76"/>
    <mergeCell ref="C77:J77"/>
    <mergeCell ref="C78:J78"/>
    <mergeCell ref="C79:J79"/>
    <mergeCell ref="A84:J84"/>
    <mergeCell ref="A68:J68"/>
    <mergeCell ref="B69:J69"/>
    <mergeCell ref="C70:J70"/>
    <mergeCell ref="C71:J71"/>
    <mergeCell ref="C72:J72"/>
    <mergeCell ref="C73:J73"/>
    <mergeCell ref="C62:J62"/>
    <mergeCell ref="C63:J63"/>
    <mergeCell ref="C64:J64"/>
    <mergeCell ref="B65:J65"/>
    <mergeCell ref="B66:J66"/>
    <mergeCell ref="B67:J67"/>
    <mergeCell ref="C56:J56"/>
    <mergeCell ref="C57:J57"/>
    <mergeCell ref="C58:J58"/>
    <mergeCell ref="C59:J59"/>
    <mergeCell ref="C60:J60"/>
    <mergeCell ref="C61:J61"/>
    <mergeCell ref="C50:J50"/>
    <mergeCell ref="C51:J51"/>
    <mergeCell ref="C52:J52"/>
    <mergeCell ref="C53:J53"/>
    <mergeCell ref="A54:J54"/>
    <mergeCell ref="B55:J55"/>
    <mergeCell ref="D44:J44"/>
    <mergeCell ref="D45:J45"/>
    <mergeCell ref="D46:J46"/>
    <mergeCell ref="D47:J47"/>
    <mergeCell ref="C48:J48"/>
    <mergeCell ref="C49:J49"/>
    <mergeCell ref="C37:J37"/>
    <mergeCell ref="A38:J38"/>
    <mergeCell ref="B40:J40"/>
    <mergeCell ref="C41:J41"/>
    <mergeCell ref="D42:J42"/>
    <mergeCell ref="D43:J43"/>
    <mergeCell ref="B39:J39"/>
    <mergeCell ref="C31:J31"/>
    <mergeCell ref="C32:J32"/>
    <mergeCell ref="B33:J33"/>
    <mergeCell ref="B34:J34"/>
    <mergeCell ref="C35:J35"/>
    <mergeCell ref="C36:J36"/>
    <mergeCell ref="D25:J25"/>
    <mergeCell ref="D26:J26"/>
    <mergeCell ref="D27:J27"/>
    <mergeCell ref="C28:J28"/>
    <mergeCell ref="C29:J29"/>
    <mergeCell ref="C30:J30"/>
    <mergeCell ref="C19:J19"/>
    <mergeCell ref="C20:J20"/>
    <mergeCell ref="B21:J21"/>
    <mergeCell ref="B22:J22"/>
    <mergeCell ref="B23:J23"/>
    <mergeCell ref="B24:J24"/>
    <mergeCell ref="D13:J13"/>
    <mergeCell ref="D14:J14"/>
    <mergeCell ref="B15:J15"/>
    <mergeCell ref="A16:J16"/>
    <mergeCell ref="B17:J17"/>
    <mergeCell ref="C18:J18"/>
    <mergeCell ref="B7:J7"/>
    <mergeCell ref="C8:J8"/>
    <mergeCell ref="D9:J9"/>
    <mergeCell ref="D10:J10"/>
    <mergeCell ref="D11:J11"/>
    <mergeCell ref="C12:J12"/>
    <mergeCell ref="A1:J1"/>
    <mergeCell ref="A2:J2"/>
    <mergeCell ref="A3:J3"/>
    <mergeCell ref="B5:J5"/>
    <mergeCell ref="A6:J6"/>
  </mergeCells>
  <pageMargins left="0.25" right="0.25" top="0.75" bottom="0.75" header="0.3" footer="0.3"/>
  <pageSetup scale="90" fitToHeight="0" orientation="portrait" r:id="rId1"/>
  <headerFooter>
    <oddHeader>&amp;CSimple Cycle Turbines RAP Application</oddHeader>
    <oddFooter>&amp;LVersion 3.0&amp;CSheet: &amp;A&amp;RPage &amp;P</oddFooter>
  </headerFooter>
  <ignoredErrors>
    <ignoredError sqref="C9 C10:J14 C42:C47"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C3B27-4A28-43FF-8C10-811B15E810EA}">
  <sheetPr codeName="Sheet5">
    <tabColor theme="8" tint="0.59999389629810485"/>
  </sheetPr>
  <dimension ref="A1:Q78"/>
  <sheetViews>
    <sheetView showGridLines="0" zoomScaleNormal="100" zoomScalePageLayoutView="60" workbookViewId="0">
      <selection activeCell="D9" sqref="D9:G9"/>
    </sheetView>
  </sheetViews>
  <sheetFormatPr defaultColWidth="0" defaultRowHeight="12.75" zeroHeight="1" x14ac:dyDescent="0.2"/>
  <cols>
    <col min="1" max="1" width="20" style="30" customWidth="1"/>
    <col min="2" max="2" width="17.25" style="30" customWidth="1"/>
    <col min="3" max="3" width="16.625" style="30" customWidth="1"/>
    <col min="4" max="4" width="17.5" style="30" customWidth="1"/>
    <col min="5" max="5" width="15.75" style="30" customWidth="1"/>
    <col min="6" max="6" width="13.5" style="30" customWidth="1"/>
    <col min="7" max="7" width="14.875" style="30" customWidth="1"/>
    <col min="8" max="8" width="2.625" style="24" customWidth="1"/>
    <col min="9" max="17" width="0" style="24" hidden="1" customWidth="1"/>
    <col min="18" max="16384" width="9" style="24" hidden="1"/>
  </cols>
  <sheetData>
    <row r="1" spans="1:9" ht="6" customHeight="1" thickBot="1" x14ac:dyDescent="0.25">
      <c r="A1" s="984" t="s">
        <v>339</v>
      </c>
      <c r="B1" s="984"/>
      <c r="C1" s="984"/>
      <c r="D1" s="984"/>
      <c r="E1" s="984"/>
      <c r="F1" s="984"/>
      <c r="G1" s="984"/>
    </row>
    <row r="2" spans="1:9" ht="18.75" customHeight="1" thickBot="1" x14ac:dyDescent="0.25">
      <c r="A2" s="985" t="s">
        <v>438</v>
      </c>
      <c r="B2" s="986"/>
      <c r="C2" s="986"/>
      <c r="D2" s="986"/>
      <c r="E2" s="986"/>
      <c r="F2" s="986"/>
      <c r="G2" s="987"/>
    </row>
    <row r="3" spans="1:9" ht="142.5" customHeight="1" x14ac:dyDescent="0.2">
      <c r="A3" s="952" t="s">
        <v>870</v>
      </c>
      <c r="B3" s="953"/>
      <c r="C3" s="953"/>
      <c r="D3" s="953"/>
      <c r="E3" s="953"/>
      <c r="F3" s="953"/>
      <c r="G3" s="954"/>
    </row>
    <row r="4" spans="1:9" ht="21.75" customHeight="1" thickBot="1" x14ac:dyDescent="0.25">
      <c r="A4" s="396" t="s">
        <v>439</v>
      </c>
      <c r="B4" s="397"/>
      <c r="C4" s="397"/>
      <c r="D4" s="397"/>
      <c r="E4" s="397"/>
      <c r="F4" s="397"/>
      <c r="G4" s="398"/>
    </row>
    <row r="5" spans="1:9" ht="48.75" customHeight="1" thickBot="1" x14ac:dyDescent="0.25">
      <c r="A5" s="988" t="s">
        <v>654</v>
      </c>
      <c r="B5" s="989"/>
      <c r="C5" s="989"/>
      <c r="D5" s="989"/>
      <c r="E5" s="989"/>
      <c r="F5" s="989"/>
      <c r="G5" s="990"/>
    </row>
    <row r="6" spans="1:9" s="22" customFormat="1" ht="15" thickBot="1" x14ac:dyDescent="0.25">
      <c r="A6" s="991" t="s">
        <v>360</v>
      </c>
      <c r="B6" s="991"/>
      <c r="C6" s="991"/>
      <c r="D6" s="991"/>
      <c r="E6" s="991"/>
      <c r="F6" s="991"/>
      <c r="G6" s="991"/>
      <c r="H6" s="28"/>
    </row>
    <row r="7" spans="1:9" ht="15" customHeight="1" thickBot="1" x14ac:dyDescent="0.25">
      <c r="A7" s="981" t="s">
        <v>440</v>
      </c>
      <c r="B7" s="982"/>
      <c r="C7" s="982"/>
      <c r="D7" s="982"/>
      <c r="E7" s="982"/>
      <c r="F7" s="982"/>
      <c r="G7" s="983"/>
    </row>
    <row r="8" spans="1:9" ht="15" customHeight="1" x14ac:dyDescent="0.2">
      <c r="A8" s="992" t="s">
        <v>441</v>
      </c>
      <c r="B8" s="993"/>
      <c r="C8" s="994"/>
      <c r="D8" s="995" t="s">
        <v>332</v>
      </c>
      <c r="E8" s="996"/>
      <c r="F8" s="996"/>
      <c r="G8" s="997"/>
    </row>
    <row r="9" spans="1:9" ht="30" customHeight="1" x14ac:dyDescent="0.2">
      <c r="A9" s="969" t="s">
        <v>656</v>
      </c>
      <c r="B9" s="970"/>
      <c r="C9" s="971"/>
      <c r="D9" s="975" t="s">
        <v>332</v>
      </c>
      <c r="E9" s="976"/>
      <c r="F9" s="976"/>
      <c r="G9" s="977"/>
    </row>
    <row r="10" spans="1:9" ht="15.75" customHeight="1" thickBot="1" x14ac:dyDescent="0.25">
      <c r="A10" s="972" t="s">
        <v>655</v>
      </c>
      <c r="B10" s="973"/>
      <c r="C10" s="974"/>
      <c r="D10" s="978" t="s">
        <v>659</v>
      </c>
      <c r="E10" s="979"/>
      <c r="F10" s="979"/>
      <c r="G10" s="980"/>
      <c r="H10" s="30"/>
      <c r="I10" s="30"/>
    </row>
    <row r="11" spans="1:9" ht="15" customHeight="1" thickBot="1" x14ac:dyDescent="0.25">
      <c r="A11" s="902" t="s">
        <v>360</v>
      </c>
      <c r="B11" s="902"/>
      <c r="C11" s="902"/>
      <c r="D11" s="902"/>
      <c r="E11" s="902"/>
      <c r="F11" s="902"/>
      <c r="G11" s="902"/>
    </row>
    <row r="12" spans="1:9" ht="15" customHeight="1" thickBot="1" x14ac:dyDescent="0.25">
      <c r="A12" s="400" t="s">
        <v>442</v>
      </c>
      <c r="B12" s="401"/>
      <c r="C12" s="401"/>
      <c r="D12" s="401"/>
      <c r="E12" s="401"/>
      <c r="F12" s="401"/>
      <c r="G12" s="402"/>
    </row>
    <row r="13" spans="1:9" ht="15" customHeight="1" x14ac:dyDescent="0.2">
      <c r="A13" s="550" t="s">
        <v>443</v>
      </c>
      <c r="B13" s="964"/>
      <c r="C13" s="964"/>
      <c r="D13" s="964"/>
      <c r="E13" s="964"/>
      <c r="F13" s="964"/>
      <c r="G13" s="965"/>
    </row>
    <row r="14" spans="1:9" ht="45" customHeight="1" x14ac:dyDescent="0.2">
      <c r="A14" s="966" t="s">
        <v>444</v>
      </c>
      <c r="B14" s="967"/>
      <c r="C14" s="967"/>
      <c r="D14" s="967"/>
      <c r="E14" s="967"/>
      <c r="F14" s="967"/>
      <c r="G14" s="968"/>
    </row>
    <row r="15" spans="1:9" ht="15" customHeight="1" x14ac:dyDescent="0.2">
      <c r="A15" s="564" t="s">
        <v>445</v>
      </c>
      <c r="B15" s="925"/>
      <c r="C15" s="943"/>
      <c r="D15" s="944"/>
      <c r="E15" s="944"/>
      <c r="F15" s="944"/>
      <c r="G15" s="942"/>
    </row>
    <row r="16" spans="1:9" ht="15" customHeight="1" x14ac:dyDescent="0.2">
      <c r="A16" s="945" t="s">
        <v>347</v>
      </c>
      <c r="B16" s="946"/>
      <c r="C16" s="943"/>
      <c r="D16" s="944"/>
      <c r="E16" s="944"/>
      <c r="F16" s="944"/>
      <c r="G16" s="942"/>
    </row>
    <row r="17" spans="1:7" ht="15" customHeight="1" x14ac:dyDescent="0.2">
      <c r="A17" s="564" t="s">
        <v>348</v>
      </c>
      <c r="B17" s="925"/>
      <c r="C17" s="943"/>
      <c r="D17" s="944"/>
      <c r="E17" s="944"/>
      <c r="F17" s="944"/>
      <c r="G17" s="942"/>
    </row>
    <row r="18" spans="1:7" ht="15" customHeight="1" x14ac:dyDescent="0.2">
      <c r="A18" s="945" t="s">
        <v>349</v>
      </c>
      <c r="B18" s="946"/>
      <c r="C18" s="958"/>
      <c r="D18" s="959"/>
      <c r="E18" s="959"/>
      <c r="F18" s="959"/>
      <c r="G18" s="960"/>
    </row>
    <row r="19" spans="1:7" ht="15" customHeight="1" x14ac:dyDescent="0.2">
      <c r="A19" s="945" t="s">
        <v>446</v>
      </c>
      <c r="B19" s="946"/>
      <c r="C19" s="943"/>
      <c r="D19" s="944"/>
      <c r="E19" s="944"/>
      <c r="F19" s="944"/>
      <c r="G19" s="942"/>
    </row>
    <row r="20" spans="1:7" ht="15" customHeight="1" x14ac:dyDescent="0.2">
      <c r="A20" s="945" t="s">
        <v>350</v>
      </c>
      <c r="B20" s="946"/>
      <c r="C20" s="943"/>
      <c r="D20" s="944"/>
      <c r="E20" s="944"/>
      <c r="F20" s="944"/>
      <c r="G20" s="942"/>
    </row>
    <row r="21" spans="1:7" ht="15" customHeight="1" x14ac:dyDescent="0.2">
      <c r="A21" s="945" t="s">
        <v>351</v>
      </c>
      <c r="B21" s="946"/>
      <c r="C21" s="943"/>
      <c r="D21" s="944"/>
      <c r="E21" s="944"/>
      <c r="F21" s="944"/>
      <c r="G21" s="942"/>
    </row>
    <row r="22" spans="1:7" ht="15" customHeight="1" x14ac:dyDescent="0.2">
      <c r="A22" s="945" t="s">
        <v>352</v>
      </c>
      <c r="B22" s="946"/>
      <c r="C22" s="943"/>
      <c r="D22" s="944"/>
      <c r="E22" s="944"/>
      <c r="F22" s="944"/>
      <c r="G22" s="942"/>
    </row>
    <row r="23" spans="1:7" ht="15" customHeight="1" x14ac:dyDescent="0.2">
      <c r="A23" s="564" t="s">
        <v>353</v>
      </c>
      <c r="B23" s="925"/>
      <c r="C23" s="943"/>
      <c r="D23" s="944"/>
      <c r="E23" s="944"/>
      <c r="F23" s="944"/>
      <c r="G23" s="942"/>
    </row>
    <row r="24" spans="1:7" ht="15" customHeight="1" x14ac:dyDescent="0.2">
      <c r="A24" s="564" t="s">
        <v>354</v>
      </c>
      <c r="B24" s="925"/>
      <c r="C24" s="943"/>
      <c r="D24" s="944"/>
      <c r="E24" s="944"/>
      <c r="F24" s="944"/>
      <c r="G24" s="942"/>
    </row>
    <row r="25" spans="1:7" ht="15" customHeight="1" x14ac:dyDescent="0.2">
      <c r="A25" s="945" t="s">
        <v>355</v>
      </c>
      <c r="B25" s="946"/>
      <c r="C25" s="955"/>
      <c r="D25" s="956"/>
      <c r="E25" s="956"/>
      <c r="F25" s="956"/>
      <c r="G25" s="957"/>
    </row>
    <row r="26" spans="1:7" ht="15" customHeight="1" x14ac:dyDescent="0.2">
      <c r="A26" s="945" t="s">
        <v>356</v>
      </c>
      <c r="B26" s="946"/>
      <c r="C26" s="955"/>
      <c r="D26" s="956"/>
      <c r="E26" s="956"/>
      <c r="F26" s="956"/>
      <c r="G26" s="957"/>
    </row>
    <row r="27" spans="1:7" ht="15" customHeight="1" x14ac:dyDescent="0.2">
      <c r="A27" s="945" t="s">
        <v>357</v>
      </c>
      <c r="B27" s="946"/>
      <c r="C27" s="943"/>
      <c r="D27" s="944"/>
      <c r="E27" s="944"/>
      <c r="F27" s="944"/>
      <c r="G27" s="942"/>
    </row>
    <row r="28" spans="1:7" ht="30" customHeight="1" x14ac:dyDescent="0.2">
      <c r="A28" s="961" t="s">
        <v>447</v>
      </c>
      <c r="B28" s="962"/>
      <c r="C28" s="962"/>
      <c r="D28" s="962"/>
      <c r="E28" s="962"/>
      <c r="F28" s="962"/>
      <c r="G28" s="963"/>
    </row>
    <row r="29" spans="1:7" ht="15" customHeight="1" x14ac:dyDescent="0.2">
      <c r="A29" s="564" t="s">
        <v>445</v>
      </c>
      <c r="B29" s="925"/>
      <c r="C29" s="943"/>
      <c r="D29" s="944"/>
      <c r="E29" s="944"/>
      <c r="F29" s="944"/>
      <c r="G29" s="942"/>
    </row>
    <row r="30" spans="1:7" ht="15" customHeight="1" x14ac:dyDescent="0.2">
      <c r="A30" s="945" t="s">
        <v>347</v>
      </c>
      <c r="B30" s="946"/>
      <c r="C30" s="943"/>
      <c r="D30" s="944"/>
      <c r="E30" s="944"/>
      <c r="F30" s="944"/>
      <c r="G30" s="942"/>
    </row>
    <row r="31" spans="1:7" ht="15" customHeight="1" x14ac:dyDescent="0.2">
      <c r="A31" s="564" t="s">
        <v>348</v>
      </c>
      <c r="B31" s="925"/>
      <c r="C31" s="943"/>
      <c r="D31" s="944"/>
      <c r="E31" s="944"/>
      <c r="F31" s="944"/>
      <c r="G31" s="942"/>
    </row>
    <row r="32" spans="1:7" ht="15" customHeight="1" x14ac:dyDescent="0.2">
      <c r="A32" s="945" t="s">
        <v>349</v>
      </c>
      <c r="B32" s="946"/>
      <c r="C32" s="958"/>
      <c r="D32" s="959"/>
      <c r="E32" s="959"/>
      <c r="F32" s="959"/>
      <c r="G32" s="960"/>
    </row>
    <row r="33" spans="1:7" ht="15" customHeight="1" x14ac:dyDescent="0.2">
      <c r="A33" s="945" t="s">
        <v>446</v>
      </c>
      <c r="B33" s="946"/>
      <c r="C33" s="943"/>
      <c r="D33" s="944"/>
      <c r="E33" s="944"/>
      <c r="F33" s="944"/>
      <c r="G33" s="942"/>
    </row>
    <row r="34" spans="1:7" ht="15" customHeight="1" x14ac:dyDescent="0.2">
      <c r="A34" s="945" t="s">
        <v>350</v>
      </c>
      <c r="B34" s="946"/>
      <c r="C34" s="943"/>
      <c r="D34" s="944"/>
      <c r="E34" s="944"/>
      <c r="F34" s="944"/>
      <c r="G34" s="942"/>
    </row>
    <row r="35" spans="1:7" ht="15" customHeight="1" x14ac:dyDescent="0.2">
      <c r="A35" s="945" t="s">
        <v>351</v>
      </c>
      <c r="B35" s="946"/>
      <c r="C35" s="943"/>
      <c r="D35" s="944"/>
      <c r="E35" s="944"/>
      <c r="F35" s="944"/>
      <c r="G35" s="942"/>
    </row>
    <row r="36" spans="1:7" ht="15" customHeight="1" x14ac:dyDescent="0.2">
      <c r="A36" s="945" t="s">
        <v>352</v>
      </c>
      <c r="B36" s="946"/>
      <c r="C36" s="943"/>
      <c r="D36" s="944"/>
      <c r="E36" s="944"/>
      <c r="F36" s="944"/>
      <c r="G36" s="942"/>
    </row>
    <row r="37" spans="1:7" ht="15" customHeight="1" x14ac:dyDescent="0.2">
      <c r="A37" s="564" t="s">
        <v>353</v>
      </c>
      <c r="B37" s="925"/>
      <c r="C37" s="943"/>
      <c r="D37" s="944"/>
      <c r="E37" s="944"/>
      <c r="F37" s="944"/>
      <c r="G37" s="942"/>
    </row>
    <row r="38" spans="1:7" ht="15" customHeight="1" x14ac:dyDescent="0.2">
      <c r="A38" s="564" t="s">
        <v>354</v>
      </c>
      <c r="B38" s="925"/>
      <c r="C38" s="943"/>
      <c r="D38" s="944"/>
      <c r="E38" s="944"/>
      <c r="F38" s="944"/>
      <c r="G38" s="942"/>
    </row>
    <row r="39" spans="1:7" ht="15" customHeight="1" x14ac:dyDescent="0.2">
      <c r="A39" s="945" t="s">
        <v>355</v>
      </c>
      <c r="B39" s="946"/>
      <c r="C39" s="955"/>
      <c r="D39" s="956"/>
      <c r="E39" s="956"/>
      <c r="F39" s="956"/>
      <c r="G39" s="957"/>
    </row>
    <row r="40" spans="1:7" ht="15" customHeight="1" x14ac:dyDescent="0.2">
      <c r="A40" s="945" t="s">
        <v>356</v>
      </c>
      <c r="B40" s="946"/>
      <c r="C40" s="955"/>
      <c r="D40" s="956"/>
      <c r="E40" s="956"/>
      <c r="F40" s="956"/>
      <c r="G40" s="957"/>
    </row>
    <row r="41" spans="1:7" ht="15" customHeight="1" thickBot="1" x14ac:dyDescent="0.25">
      <c r="A41" s="947" t="s">
        <v>357</v>
      </c>
      <c r="B41" s="948"/>
      <c r="C41" s="949"/>
      <c r="D41" s="950"/>
      <c r="E41" s="950"/>
      <c r="F41" s="950"/>
      <c r="G41" s="951"/>
    </row>
    <row r="42" spans="1:7" ht="159.75" customHeight="1" x14ac:dyDescent="0.2">
      <c r="A42" s="952" t="s">
        <v>713</v>
      </c>
      <c r="B42" s="953"/>
      <c r="C42" s="953"/>
      <c r="D42" s="953"/>
      <c r="E42" s="953"/>
      <c r="F42" s="953"/>
      <c r="G42" s="954"/>
    </row>
    <row r="43" spans="1:7" ht="15" customHeight="1" x14ac:dyDescent="0.2">
      <c r="A43" s="938" t="s">
        <v>448</v>
      </c>
      <c r="B43" s="939"/>
      <c r="C43" s="943"/>
      <c r="D43" s="944"/>
      <c r="E43" s="944"/>
      <c r="F43" s="944"/>
      <c r="G43" s="942"/>
    </row>
    <row r="44" spans="1:7" ht="15" customHeight="1" x14ac:dyDescent="0.2">
      <c r="A44" s="938" t="s">
        <v>449</v>
      </c>
      <c r="B44" s="939"/>
      <c r="C44" s="943"/>
      <c r="D44" s="944"/>
      <c r="E44" s="944"/>
      <c r="F44" s="944"/>
      <c r="G44" s="942"/>
    </row>
    <row r="45" spans="1:7" ht="15" customHeight="1" x14ac:dyDescent="0.2">
      <c r="A45" s="938" t="s">
        <v>351</v>
      </c>
      <c r="B45" s="939"/>
      <c r="C45" s="943"/>
      <c r="D45" s="944"/>
      <c r="E45" s="944"/>
      <c r="F45" s="944"/>
      <c r="G45" s="942"/>
    </row>
    <row r="46" spans="1:7" ht="15" customHeight="1" x14ac:dyDescent="0.2">
      <c r="A46" s="945" t="s">
        <v>352</v>
      </c>
      <c r="B46" s="946"/>
      <c r="C46" s="943"/>
      <c r="D46" s="944"/>
      <c r="E46" s="944"/>
      <c r="F46" s="944"/>
      <c r="G46" s="942"/>
    </row>
    <row r="47" spans="1:7" ht="15" customHeight="1" x14ac:dyDescent="0.2">
      <c r="A47" s="945" t="s">
        <v>354</v>
      </c>
      <c r="B47" s="946"/>
      <c r="C47" s="943"/>
      <c r="D47" s="944"/>
      <c r="E47" s="944"/>
      <c r="F47" s="944"/>
      <c r="G47" s="942"/>
    </row>
    <row r="48" spans="1:7" ht="15" customHeight="1" x14ac:dyDescent="0.2">
      <c r="A48" s="938" t="s">
        <v>383</v>
      </c>
      <c r="B48" s="939"/>
      <c r="C48" s="940"/>
      <c r="D48" s="941"/>
      <c r="E48" s="941"/>
      <c r="F48" s="941"/>
      <c r="G48" s="942"/>
    </row>
    <row r="49" spans="1:17" ht="30" customHeight="1" thickBot="1" x14ac:dyDescent="0.25">
      <c r="A49" s="564" t="s">
        <v>450</v>
      </c>
      <c r="B49" s="924"/>
      <c r="C49" s="924"/>
      <c r="D49" s="924"/>
      <c r="E49" s="926"/>
      <c r="F49" s="927"/>
      <c r="G49" s="928"/>
    </row>
    <row r="50" spans="1:17" ht="88.5" customHeight="1" x14ac:dyDescent="0.2">
      <c r="A50" s="921" t="s">
        <v>451</v>
      </c>
      <c r="B50" s="922"/>
      <c r="C50" s="922"/>
      <c r="D50" s="922"/>
      <c r="E50" s="922"/>
      <c r="F50" s="922"/>
      <c r="G50" s="923"/>
    </row>
    <row r="51" spans="1:17" ht="14.25" x14ac:dyDescent="0.2">
      <c r="A51" s="564" t="s">
        <v>452</v>
      </c>
      <c r="B51" s="924"/>
      <c r="C51" s="924"/>
      <c r="D51" s="925"/>
      <c r="E51" s="926"/>
      <c r="F51" s="927"/>
      <c r="G51" s="928"/>
    </row>
    <row r="52" spans="1:17" ht="30" customHeight="1" x14ac:dyDescent="0.2">
      <c r="A52" s="929" t="s">
        <v>453</v>
      </c>
      <c r="B52" s="930"/>
      <c r="C52" s="930"/>
      <c r="D52" s="931"/>
      <c r="E52" s="926"/>
      <c r="F52" s="927"/>
      <c r="G52" s="928"/>
    </row>
    <row r="53" spans="1:17" ht="30" customHeight="1" x14ac:dyDescent="0.2">
      <c r="A53" s="932" t="s">
        <v>454</v>
      </c>
      <c r="B53" s="933"/>
      <c r="C53" s="933"/>
      <c r="D53" s="934"/>
      <c r="E53" s="935"/>
      <c r="F53" s="936"/>
      <c r="G53" s="937"/>
    </row>
    <row r="54" spans="1:17" ht="14.25" customHeight="1" x14ac:dyDescent="0.2">
      <c r="A54" s="885" t="s">
        <v>683</v>
      </c>
      <c r="B54" s="886"/>
      <c r="C54" s="886"/>
      <c r="D54" s="887"/>
      <c r="E54" s="891"/>
      <c r="F54" s="892"/>
      <c r="G54" s="893"/>
    </row>
    <row r="55" spans="1:17" ht="14.25" customHeight="1" x14ac:dyDescent="0.2">
      <c r="A55" s="885" t="s">
        <v>681</v>
      </c>
      <c r="B55" s="886"/>
      <c r="C55" s="886"/>
      <c r="D55" s="887"/>
      <c r="E55" s="891"/>
      <c r="F55" s="892"/>
      <c r="G55" s="893"/>
    </row>
    <row r="56" spans="1:17" ht="14.25" customHeight="1" thickBot="1" x14ac:dyDescent="0.25">
      <c r="A56" s="888" t="s">
        <v>682</v>
      </c>
      <c r="B56" s="889"/>
      <c r="C56" s="889"/>
      <c r="D56" s="890"/>
      <c r="E56" s="894"/>
      <c r="F56" s="895"/>
      <c r="G56" s="896"/>
    </row>
    <row r="57" spans="1:17" ht="15" customHeight="1" thickBot="1" x14ac:dyDescent="0.25">
      <c r="A57" s="902" t="s">
        <v>360</v>
      </c>
      <c r="B57" s="902"/>
      <c r="C57" s="902"/>
      <c r="D57" s="902"/>
      <c r="E57" s="902"/>
      <c r="F57" s="902"/>
      <c r="G57" s="902"/>
      <c r="J57" s="21"/>
    </row>
    <row r="58" spans="1:17" ht="15" customHeight="1" thickBot="1" x14ac:dyDescent="0.25">
      <c r="A58" s="903" t="s">
        <v>455</v>
      </c>
      <c r="B58" s="904"/>
      <c r="C58" s="904"/>
      <c r="D58" s="904"/>
      <c r="E58" s="904"/>
      <c r="F58" s="904"/>
      <c r="G58" s="905"/>
      <c r="L58" s="30"/>
      <c r="M58" s="30"/>
      <c r="N58" s="30"/>
      <c r="O58" s="30"/>
      <c r="P58" s="30"/>
      <c r="Q58" s="30"/>
    </row>
    <row r="59" spans="1:17" ht="48" customHeight="1" thickBot="1" x14ac:dyDescent="0.25">
      <c r="A59" s="906" t="s">
        <v>456</v>
      </c>
      <c r="B59" s="907"/>
      <c r="C59" s="907"/>
      <c r="D59" s="907"/>
      <c r="E59" s="907"/>
      <c r="F59" s="907"/>
      <c r="G59" s="908"/>
    </row>
    <row r="60" spans="1:17" ht="30" customHeight="1" x14ac:dyDescent="0.2">
      <c r="A60" s="909" t="s">
        <v>457</v>
      </c>
      <c r="B60" s="910"/>
      <c r="C60" s="910"/>
      <c r="D60" s="910"/>
      <c r="E60" s="910"/>
      <c r="F60" s="910"/>
      <c r="G60" s="263"/>
    </row>
    <row r="61" spans="1:17" ht="15" customHeight="1" x14ac:dyDescent="0.2">
      <c r="A61" s="911" t="s">
        <v>458</v>
      </c>
      <c r="B61" s="912"/>
      <c r="C61" s="912"/>
      <c r="D61" s="912"/>
      <c r="E61" s="912"/>
      <c r="F61" s="912"/>
      <c r="G61" s="264"/>
    </row>
    <row r="62" spans="1:17" ht="15" customHeight="1" x14ac:dyDescent="0.2">
      <c r="A62" s="897" t="s">
        <v>459</v>
      </c>
      <c r="B62" s="898"/>
      <c r="C62" s="898"/>
      <c r="D62" s="898"/>
      <c r="E62" s="898"/>
      <c r="F62" s="898"/>
      <c r="G62" s="264"/>
    </row>
    <row r="63" spans="1:17" ht="15" customHeight="1" x14ac:dyDescent="0.2">
      <c r="A63" s="897" t="s">
        <v>460</v>
      </c>
      <c r="B63" s="898"/>
      <c r="C63" s="898"/>
      <c r="D63" s="898"/>
      <c r="E63" s="898"/>
      <c r="F63" s="898"/>
      <c r="G63" s="264"/>
    </row>
    <row r="64" spans="1:17" ht="15" customHeight="1" thickBot="1" x14ac:dyDescent="0.25">
      <c r="A64" s="899" t="s">
        <v>461</v>
      </c>
      <c r="B64" s="900"/>
      <c r="C64" s="900"/>
      <c r="D64" s="900"/>
      <c r="E64" s="900"/>
      <c r="F64" s="900"/>
      <c r="G64" s="265" t="str">
        <f>IF(G60="","",IF((AND(G60="yes",G61="no",G62="no",G63="no")),"Yes","No"))</f>
        <v/>
      </c>
    </row>
    <row r="65" spans="1:7" ht="15" customHeight="1" thickBot="1" x14ac:dyDescent="0.25">
      <c r="A65" s="902" t="s">
        <v>360</v>
      </c>
      <c r="B65" s="902"/>
      <c r="C65" s="902"/>
      <c r="D65" s="902"/>
      <c r="E65" s="902"/>
      <c r="F65" s="902"/>
      <c r="G65" s="902"/>
    </row>
    <row r="66" spans="1:7" ht="15" customHeight="1" thickBot="1" x14ac:dyDescent="0.25">
      <c r="A66" s="903" t="s">
        <v>918</v>
      </c>
      <c r="B66" s="904"/>
      <c r="C66" s="904"/>
      <c r="D66" s="904"/>
      <c r="E66" s="904"/>
      <c r="F66" s="904"/>
      <c r="G66" s="905"/>
    </row>
    <row r="67" spans="1:7" ht="30" customHeight="1" x14ac:dyDescent="0.2">
      <c r="A67" s="913" t="s">
        <v>920</v>
      </c>
      <c r="B67" s="914"/>
      <c r="C67" s="914"/>
      <c r="D67" s="914"/>
      <c r="E67" s="914"/>
      <c r="F67" s="914"/>
      <c r="G67" s="915"/>
    </row>
    <row r="68" spans="1:7" ht="15" customHeight="1" thickBot="1" x14ac:dyDescent="0.25">
      <c r="A68" s="918" t="s">
        <v>919</v>
      </c>
      <c r="B68" s="919"/>
      <c r="C68" s="919"/>
      <c r="D68" s="919"/>
      <c r="E68" s="919"/>
      <c r="F68" s="919"/>
      <c r="G68" s="920"/>
    </row>
    <row r="69" spans="1:7" ht="15" customHeight="1" x14ac:dyDescent="0.2">
      <c r="A69" s="916" t="s">
        <v>921</v>
      </c>
      <c r="B69" s="917"/>
      <c r="C69" s="917"/>
      <c r="D69" s="917"/>
      <c r="E69" s="917"/>
      <c r="F69" s="917"/>
      <c r="G69" s="276"/>
    </row>
    <row r="70" spans="1:7" ht="15" customHeight="1" thickBot="1" x14ac:dyDescent="0.25">
      <c r="A70" s="899" t="s">
        <v>922</v>
      </c>
      <c r="B70" s="900"/>
      <c r="C70" s="900"/>
      <c r="D70" s="900"/>
      <c r="E70" s="900"/>
      <c r="F70" s="900"/>
      <c r="G70" s="277"/>
    </row>
    <row r="71" spans="1:7" x14ac:dyDescent="0.2">
      <c r="A71" s="901" t="s">
        <v>410</v>
      </c>
      <c r="B71" s="901"/>
      <c r="C71" s="901"/>
      <c r="D71" s="901"/>
      <c r="E71" s="901"/>
      <c r="F71" s="901"/>
      <c r="G71" s="901"/>
    </row>
    <row r="72" spans="1:7" hidden="1" x14ac:dyDescent="0.2">
      <c r="G72" s="24"/>
    </row>
    <row r="73" spans="1:7" ht="13.5" hidden="1" customHeight="1" x14ac:dyDescent="0.2">
      <c r="G73" s="24"/>
    </row>
    <row r="74" spans="1:7" hidden="1" x14ac:dyDescent="0.2">
      <c r="G74" s="24"/>
    </row>
    <row r="75" spans="1:7" hidden="1" x14ac:dyDescent="0.2">
      <c r="G75" s="24"/>
    </row>
    <row r="76" spans="1:7" hidden="1" x14ac:dyDescent="0.2">
      <c r="G76" s="24"/>
    </row>
    <row r="77" spans="1:7" hidden="1" x14ac:dyDescent="0.2">
      <c r="G77" s="24"/>
    </row>
    <row r="78" spans="1:7" hidden="1" x14ac:dyDescent="0.2">
      <c r="G78" s="24"/>
    </row>
  </sheetData>
  <sheetProtection algorithmName="SHA-512" hashValue="DpNGi9hqXxr8s60JThU/vAvE9n8rSoLPqHhG/j6uiLjzPRTbdq0EOKjU/lPJqr3eNNC4ap0SOuQ2tZYhdLf3oA==" saltValue="eUIipJXbEf1bWNMyEM/kig==" spinCount="100000" sheet="1" objects="1" scenarios="1"/>
  <mergeCells count="113">
    <mergeCell ref="A7:G7"/>
    <mergeCell ref="A1:G1"/>
    <mergeCell ref="A2:G2"/>
    <mergeCell ref="A3:G3"/>
    <mergeCell ref="A4:G4"/>
    <mergeCell ref="A5:G5"/>
    <mergeCell ref="A6:G6"/>
    <mergeCell ref="A8:C8"/>
    <mergeCell ref="D8:G8"/>
    <mergeCell ref="A12:G12"/>
    <mergeCell ref="A13:G13"/>
    <mergeCell ref="A14:G14"/>
    <mergeCell ref="A15:B15"/>
    <mergeCell ref="C15:G15"/>
    <mergeCell ref="A11:G11"/>
    <mergeCell ref="A9:C9"/>
    <mergeCell ref="A10:C10"/>
    <mergeCell ref="D9:G9"/>
    <mergeCell ref="D10:G10"/>
    <mergeCell ref="A19:B19"/>
    <mergeCell ref="C19:G19"/>
    <mergeCell ref="A20:B20"/>
    <mergeCell ref="C20:G20"/>
    <mergeCell ref="A21:B21"/>
    <mergeCell ref="C21:G21"/>
    <mergeCell ref="A16:B16"/>
    <mergeCell ref="C16:G16"/>
    <mergeCell ref="A17:B17"/>
    <mergeCell ref="C17:G17"/>
    <mergeCell ref="A18:B18"/>
    <mergeCell ref="C18:G18"/>
    <mergeCell ref="A25:B25"/>
    <mergeCell ref="C25:G25"/>
    <mergeCell ref="A26:B26"/>
    <mergeCell ref="C26:G26"/>
    <mergeCell ref="A27:B27"/>
    <mergeCell ref="C27:G27"/>
    <mergeCell ref="A22:B22"/>
    <mergeCell ref="C22:G22"/>
    <mergeCell ref="A23:B23"/>
    <mergeCell ref="C23:G23"/>
    <mergeCell ref="A24:B24"/>
    <mergeCell ref="C24:G24"/>
    <mergeCell ref="A32:B32"/>
    <mergeCell ref="C32:G32"/>
    <mergeCell ref="A33:B33"/>
    <mergeCell ref="C33:G33"/>
    <mergeCell ref="A34:B34"/>
    <mergeCell ref="C34:G34"/>
    <mergeCell ref="A28:G28"/>
    <mergeCell ref="A29:B29"/>
    <mergeCell ref="C29:G29"/>
    <mergeCell ref="A30:B30"/>
    <mergeCell ref="C30:G30"/>
    <mergeCell ref="A31:B31"/>
    <mergeCell ref="C31:G31"/>
    <mergeCell ref="A38:B38"/>
    <mergeCell ref="C38:G38"/>
    <mergeCell ref="A39:B39"/>
    <mergeCell ref="C39:G39"/>
    <mergeCell ref="A40:B40"/>
    <mergeCell ref="C40:G40"/>
    <mergeCell ref="A35:B35"/>
    <mergeCell ref="C35:G35"/>
    <mergeCell ref="A36:B36"/>
    <mergeCell ref="C36:G36"/>
    <mergeCell ref="A37:B37"/>
    <mergeCell ref="C37:G37"/>
    <mergeCell ref="A45:B45"/>
    <mergeCell ref="C45:G45"/>
    <mergeCell ref="A46:B46"/>
    <mergeCell ref="C46:G46"/>
    <mergeCell ref="A47:B47"/>
    <mergeCell ref="C47:G47"/>
    <mergeCell ref="A41:B41"/>
    <mergeCell ref="C41:G41"/>
    <mergeCell ref="A42:G42"/>
    <mergeCell ref="A43:B43"/>
    <mergeCell ref="C43:G43"/>
    <mergeCell ref="A44:B44"/>
    <mergeCell ref="C44:G44"/>
    <mergeCell ref="A50:G50"/>
    <mergeCell ref="A51:D51"/>
    <mergeCell ref="E51:G51"/>
    <mergeCell ref="A52:D52"/>
    <mergeCell ref="E52:G52"/>
    <mergeCell ref="A53:D53"/>
    <mergeCell ref="E53:G53"/>
    <mergeCell ref="A48:B48"/>
    <mergeCell ref="C48:G48"/>
    <mergeCell ref="A49:D49"/>
    <mergeCell ref="E49:G49"/>
    <mergeCell ref="A54:D54"/>
    <mergeCell ref="A55:D55"/>
    <mergeCell ref="A56:D56"/>
    <mergeCell ref="E54:G54"/>
    <mergeCell ref="E55:G55"/>
    <mergeCell ref="E56:G56"/>
    <mergeCell ref="A63:F63"/>
    <mergeCell ref="A64:F64"/>
    <mergeCell ref="A71:G71"/>
    <mergeCell ref="A57:G57"/>
    <mergeCell ref="A58:G58"/>
    <mergeCell ref="A59:G59"/>
    <mergeCell ref="A60:F60"/>
    <mergeCell ref="A61:F61"/>
    <mergeCell ref="A62:F62"/>
    <mergeCell ref="A66:G66"/>
    <mergeCell ref="A65:G65"/>
    <mergeCell ref="A67:G67"/>
    <mergeCell ref="A69:F69"/>
    <mergeCell ref="A70:F70"/>
    <mergeCell ref="A68:G68"/>
  </mergeCells>
  <conditionalFormatting sqref="A53:G56">
    <cfRule type="expression" dxfId="4" priority="6">
      <formula>AND($E$51="no",$E$52="no")</formula>
    </cfRule>
  </conditionalFormatting>
  <conditionalFormatting sqref="A70:G70">
    <cfRule type="expression" dxfId="3" priority="1">
      <formula>AND($E$51="NO",$E$52="NO")</formula>
    </cfRule>
  </conditionalFormatting>
  <dataValidations disablePrompts="1" count="42">
    <dataValidation type="list" allowBlank="1" showErrorMessage="1" promptTitle="Bilingual Program" prompt="Is a bilingual program required by the Texas Education Code in the School District? Enter or select &quot;Yes&quot; or &quot;No&quot;." sqref="E51:G51" xr:uid="{5329D99D-46D1-49E8-BD9C-DD3400E520DC}">
      <formula1>"Yes,No"</formula1>
    </dataValidation>
    <dataValidation type="list" errorStyle="information" allowBlank="1" showErrorMessage="1" errorTitle="Public Place Warning" error="The public place availability must be pre-arranged and indicated as such on this form. Please enter or select &quot;Yes&quot; to confirm the public place is available." promptTitle="If public notice is needed:" prompt="Has the public place granted authorization to place the application for public viewing and copying? Enter or select &quot;Yes&quot; when verified." sqref="E49:G49" xr:uid="{E17B6767-78DA-4477-BFFA-29335AC9FAD8}">
      <formula1>"Yes,N/A"</formula1>
    </dataValidation>
    <dataValidation allowBlank="1" showErrorMessage="1" promptTitle="Person Responsible - Publishing" prompt="Enter the prefix of the Person Responsible for Publishing, such as Mr., Ms., Dr., etc." sqref="C15:G15" xr:uid="{CA0E39A1-E563-42E7-A95B-69635D524D6A}"/>
    <dataValidation allowBlank="1" showErrorMessage="1" promptTitle="Person Responsible - Publishing" prompt="Enter the first name of the Person Responsible for Publishing." sqref="C16:G16" xr:uid="{6683A605-6A30-46B8-BC5D-CADABBF0442C}"/>
    <dataValidation allowBlank="1" showErrorMessage="1" promptTitle="Person Responsible - Publishing" prompt="Enter the last name of the Person Responsible for Publishing." sqref="C17:G17" xr:uid="{C32D611D-06CB-45C5-A072-A056FE5D890F}"/>
    <dataValidation allowBlank="1" showErrorMessage="1" promptTitle="Person Responsible - Publishing" prompt="Enter the title of the Person Responsible for Publishing." sqref="C18:G18" xr:uid="{CE69E7EA-31CC-4712-B985-BE6AA08B589B}"/>
    <dataValidation allowBlank="1" showErrorMessage="1" promptTitle="Person Responsible - Publishing" prompt="Enter the company name of the Person Responsible for Publishing." sqref="C19:G19" xr:uid="{FF64612D-A0EB-4BDF-8D13-E60D2608F157}"/>
    <dataValidation allowBlank="1" showErrorMessage="1" promptTitle="Person Responsible - Publishing" prompt="Enter the mailing address of the Person Responsible for Publishing." sqref="C20:G21" xr:uid="{18A5E950-3A9B-41B4-8A97-4E251F6AA232}"/>
    <dataValidation allowBlank="1" showErrorMessage="1" promptTitle="Person Responsible - Publishing" prompt="Enter the city of the Person Responsible for Publishing." sqref="C22:G22" xr:uid="{E79DE498-862D-4950-9BF2-12046459307A}"/>
    <dataValidation allowBlank="1" showErrorMessage="1" promptTitle="Person Responsible - Publishing" prompt="Enter the state of the Person Responsible for Publishing." sqref="C23:G23" xr:uid="{BFDDF654-5451-45F0-B3EA-5EAB9E5A3D1A}"/>
    <dataValidation allowBlank="1" showErrorMessage="1" promptTitle="Person Responsible - Publishing" prompt="Enter the ZIP code of the Person Responsible for Publishing." sqref="C24:G24" xr:uid="{3D8595DC-8A6E-4BD0-8A96-40D78D96CD8E}"/>
    <dataValidation allowBlank="1" showErrorMessage="1" promptTitle="Person Responsible - Publishing" prompt="Enter the telephone number of the Person Responsible for Publishing." sqref="C25:G25" xr:uid="{AA322B05-A303-41F2-9660-CF299ED5678A}"/>
    <dataValidation allowBlank="1" showErrorMessage="1" promptTitle="Person Responsible - Publishing" prompt="Enter the fax number of the Person Responsible for Publishing." sqref="C26:G26" xr:uid="{034CDEEB-9C02-40FF-AC1D-EB71A735AFD6}"/>
    <dataValidation allowBlank="1" showErrorMessage="1" promptTitle="Person Responsible - Publishing" prompt="Enter the email address of the person responsible for publishing." sqref="C27:G27" xr:uid="{A4917B88-4027-4F4B-9203-7F68ED942D5F}"/>
    <dataValidation allowBlank="1" showErrorMessage="1" promptTitle="Technical Contact for Publishing" prompt="Enter the first name of the Technical Contact for Publishing." sqref="C30:G30" xr:uid="{9653B01F-188D-4CFE-B915-2DDE99D33044}"/>
    <dataValidation allowBlank="1" showErrorMessage="1" promptTitle="Technical Contact for Publishing" prompt="Enter the last name of the Technical Contact for Publishing." sqref="C31:G31" xr:uid="{1FDC672F-3A37-43C9-A992-F96B1178C037}"/>
    <dataValidation allowBlank="1" showErrorMessage="1" promptTitle="Technical Contact for Publishing" prompt="Enter the title of the Technical Contact for Publishing." sqref="C32:G32" xr:uid="{0B866AA8-722B-4508-9572-141291344F23}"/>
    <dataValidation allowBlank="1" showErrorMessage="1" promptTitle="Technical Contact for Publishing" prompt="Enter the company name of the Technical Contact for Publishing." sqref="C33:G33" xr:uid="{20C62B71-AB60-41FB-BBF9-33A59C92935C}"/>
    <dataValidation allowBlank="1" showErrorMessage="1" promptTitle="Technical Contact for Publishing" prompt="Enter the mailing address of the Technical Contact for Publishing." sqref="C34:G35" xr:uid="{FD3C0442-D325-4C26-A87B-8D6FB20FCB1E}"/>
    <dataValidation allowBlank="1" showErrorMessage="1" promptTitle="Technical Contact for Publishing" prompt="Enter the city of the Technical Contact for Publishing." sqref="C36:G36" xr:uid="{077A7E2B-27FF-498F-B6E0-40E6920FF708}"/>
    <dataValidation allowBlank="1" showErrorMessage="1" promptTitle="Technical Contact for Publishing" prompt="Enter the state of the Technical Contact for Publishing." sqref="C37:G37" xr:uid="{FD05E956-1FF8-44B8-8AAF-2C235FA5512D}"/>
    <dataValidation allowBlank="1" showErrorMessage="1" promptTitle="Technical Contact for Publishing" prompt="Enter the ZIP code of the Technical Contact for Publishing." sqref="C38:G38" xr:uid="{19B72FEE-A416-45BB-B3BA-90A0AA0BD5AF}"/>
    <dataValidation allowBlank="1" showErrorMessage="1" promptTitle="Technical Contact for Publishing" prompt="Enter the telephone number of the Technical Contact for Publishing." sqref="C39:G39" xr:uid="{F0BFCD0F-E212-4973-BDA9-BB6926D8E57A}"/>
    <dataValidation allowBlank="1" showErrorMessage="1" promptTitle="Technical Contact for Publishing" prompt="Enter the fax number of the Technical Contact for Publishing." sqref="C40:G40" xr:uid="{D2AE7010-5ADC-4ED4-875D-C3BB6CDE8D9A}"/>
    <dataValidation allowBlank="1" showErrorMessage="1" promptTitle="Technical Contact for Publishing" prompt="Enter the email address of the Technical Contact for Publishing." sqref="C41:G41" xr:uid="{550B195A-EF37-42E8-B059-244382336921}"/>
    <dataValidation allowBlank="1" showErrorMessage="1" promptTitle="Technical Contact for Publishing" prompt="Enter the prefix of the Technical Contact for Publishing, such as Mr., Ms., Dr., etc." sqref="C29:G29" xr:uid="{022F432F-D0A3-4F00-8BDB-D979140E47BE}"/>
    <dataValidation allowBlank="1" showErrorMessage="1" promptTitle="If public notice is needed" prompt="Enter the physical address of the Public Place." sqref="C44:G45" xr:uid="{B46B1E94-B2B5-4F22-9116-F105FB6B6938}"/>
    <dataValidation allowBlank="1" showErrorMessage="1" promptTitle="If public notice is needed" prompt="Enter the city of the Public Place." sqref="C46:G46" xr:uid="{F7F13B59-9EF7-4D53-8AD5-DBEB5ED4E988}"/>
    <dataValidation allowBlank="1" showErrorMessage="1" promptTitle="If public notice is needed" prompt="Enter the ZIP code of the Public Place." sqref="C47:G47" xr:uid="{8B5EBDAB-F7F8-45AB-9181-9321FD7965DF}"/>
    <dataValidation allowBlank="1" showErrorMessage="1" promptTitle="If public notice is needed" prompt="Enter the name of the Public Place." sqref="C43:G43" xr:uid="{F0A4F3DB-8583-46B0-914E-3DC3C841B6BD}"/>
    <dataValidation type="list" allowBlank="1" showErrorMessage="1" promptTitle="Bilingual Program" prompt="Are the children enrolled at the elementary/middle school closest to the facility eligible to be enrolled in a bilingual program provided by the district? Enter or select &quot;Yes&quot; or &quot;No&quot;." sqref="E52:G52" xr:uid="{F527D735-5F74-4E7E-AD60-70EA3AB5E5CE}">
      <formula1>"Yes,No"</formula1>
    </dataValidation>
    <dataValidation allowBlank="1" showErrorMessage="1" promptTitle="Bilingual Program" prompt="List any languages required by the bilingual program, if applicable. Use separate lines for more than one additional language." sqref="F53:G53 E53:E54" xr:uid="{1F364DC0-742F-4DE9-AFF1-D8E87D611013}"/>
    <dataValidation allowBlank="1" showErrorMessage="1" prompt="Enter the company name of the Responsible Person." sqref="A19 A33" xr:uid="{1DE813CB-4F15-4D6E-A80F-28C2145AFDD1}"/>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13 A59 A3:A4 A42 A50 A8" xr:uid="{7640B61D-0582-4599-B7E9-F587FCB9EE98}">
      <formula1>1</formula1>
    </dataValidation>
    <dataValidation type="list" allowBlank="1" showErrorMessage="1" promptTitle="If public notice is needed:" prompt="Does the company (including parent and subsidiary companies) have fewer than 100 employees or less than $6 million in annual gross receipts? Enter or select &quot;Yes&quot; or &quot;No&quot;." sqref="G60:G63" xr:uid="{263510BD-3F7C-49B6-B55B-4C38C1495A9D}">
      <formula1>"Yes,No"</formula1>
    </dataValidation>
    <dataValidation allowBlank="1" showErrorMessage="1" prompt="Enter the fax number of the Responsible Person." sqref="A26 A40" xr:uid="{73AE4B45-E183-4F27-A689-525216EDA13C}"/>
    <dataValidation allowBlank="1" showErrorMessage="1" prompt="Enter the mailing address of the Responsible Person." sqref="A20:A21 A34:A35" xr:uid="{0966A8EF-A034-4133-BAC2-0E4511DD0FAC}"/>
    <dataValidation allowBlank="1" showErrorMessage="1" prompt="Enter the email address of the Responsible Person." sqref="A27 A41" xr:uid="{71C386B1-9DA9-4AAA-A296-227E9E0AEE76}"/>
    <dataValidation allowBlank="1" showErrorMessage="1" prompt="Enter the title of the Responsible Person." sqref="A18 A32" xr:uid="{F182EA52-5C6F-485C-85F2-254F7AC9912C}"/>
    <dataValidation type="list" allowBlank="1" showErrorMessage="1" promptTitle="If public notice is needed:" prompt="Enter or select the county of the public place." sqref="C48:G48" xr:uid="{DE86A77A-A367-476C-A188-82C02DEA2D60}">
      <formula1>Counties</formula1>
    </dataValidation>
    <dataValidation type="list" allowBlank="1" showErrorMessage="1" prompt="Is a Plain Language Summary as required by 30 TAC § 39.405(k) provided with the application? Select &quot;Yes&quot;." sqref="G69" xr:uid="{76430181-BF4D-4E01-8257-303072453066}">
      <formula1>"Yes"</formula1>
    </dataValidation>
    <dataValidation type="list" allowBlank="1" showErrorMessage="1" prompt="Is a Plain Language Summary in an alternative language as required by 30 TAC § 39.426(c) provided with the application? Select &quot;Yes&quot;." sqref="G70" xr:uid="{A14FABF6-0D26-4D35-B3CF-FC1A48BA76B5}">
      <formula1>"Yes"</formula1>
    </dataValidation>
  </dataValidations>
  <hyperlinks>
    <hyperlink ref="A4" r:id="rId1" xr:uid="{C9021A54-67D1-4C21-B5A1-FB1270E5CBA1}"/>
    <hyperlink ref="A4:G4" r:id="rId2" tooltip="Click to link to TCEQ information on bilingual requirements." display="www.tceq.texas.gov/permitting/air/bilingual/how1_2_pn.html" xr:uid="{E8B760F2-253C-4ADD-81FC-D873ED18EAB2}"/>
    <hyperlink ref="A68" r:id="rId3" xr:uid="{23E1AF14-9AEF-48FC-BC09-766754F34C4F}"/>
  </hyperlinks>
  <printOptions horizontalCentered="1"/>
  <pageMargins left="0.25" right="0.25" top="0.75" bottom="0.75" header="0.3" footer="0.3"/>
  <pageSetup scale="80" fitToHeight="0" orientation="portrait" cellComments="asDisplayed" r:id="rId4"/>
  <headerFooter>
    <oddHeader>&amp;CSimple Cycle Turbines RAP Application</oddHeader>
    <oddFooter>&amp;LVersion 3.0&amp;CSheet: &amp;A&amp;RPage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theme="8" tint="0.59999389629810485"/>
  </sheetPr>
  <dimension ref="A1:S29"/>
  <sheetViews>
    <sheetView showGridLines="0" showZeros="0" zoomScaleNormal="100" workbookViewId="0">
      <selection sqref="A1:R1"/>
    </sheetView>
  </sheetViews>
  <sheetFormatPr defaultColWidth="0" defaultRowHeight="14.25" customHeight="1" zeroHeight="1" x14ac:dyDescent="0.2"/>
  <cols>
    <col min="1" max="1" width="8.75" style="11" customWidth="1"/>
    <col min="2" max="2" width="11.75" style="11" customWidth="1"/>
    <col min="3" max="18" width="6.875" style="11" customWidth="1"/>
    <col min="19" max="19" width="2.625" style="11" customWidth="1"/>
    <col min="20" max="16384" width="9" style="11" hidden="1"/>
  </cols>
  <sheetData>
    <row r="1" spans="1:18" ht="24" customHeight="1" thickBot="1" x14ac:dyDescent="0.25">
      <c r="A1" s="999" t="s">
        <v>302</v>
      </c>
      <c r="B1" s="1000"/>
      <c r="C1" s="1000"/>
      <c r="D1" s="1000"/>
      <c r="E1" s="1000"/>
      <c r="F1" s="1000"/>
      <c r="G1" s="1000"/>
      <c r="H1" s="1000"/>
      <c r="I1" s="1000"/>
      <c r="J1" s="1000"/>
      <c r="K1" s="1000"/>
      <c r="L1" s="1000"/>
      <c r="M1" s="1000"/>
      <c r="N1" s="1000"/>
      <c r="O1" s="1000"/>
      <c r="P1" s="1000"/>
      <c r="Q1" s="1000"/>
      <c r="R1" s="1001"/>
    </row>
    <row r="2" spans="1:18" s="41" customFormat="1" ht="92.25" customHeight="1" thickBot="1" x14ac:dyDescent="0.25">
      <c r="A2" s="680" t="s">
        <v>819</v>
      </c>
      <c r="B2" s="681"/>
      <c r="C2" s="681"/>
      <c r="D2" s="681"/>
      <c r="E2" s="681"/>
      <c r="F2" s="681"/>
      <c r="G2" s="681"/>
      <c r="H2" s="681"/>
      <c r="I2" s="681"/>
      <c r="J2" s="681"/>
      <c r="K2" s="681"/>
      <c r="L2" s="681"/>
      <c r="M2" s="681"/>
      <c r="N2" s="681"/>
      <c r="O2" s="681"/>
      <c r="P2" s="681"/>
      <c r="Q2" s="681"/>
      <c r="R2" s="687"/>
    </row>
    <row r="3" spans="1:18" s="215" customFormat="1" ht="35.25" customHeight="1" x14ac:dyDescent="0.25">
      <c r="A3" s="211" t="s">
        <v>294</v>
      </c>
      <c r="B3" s="212" t="s">
        <v>295</v>
      </c>
      <c r="C3" s="213" t="s">
        <v>730</v>
      </c>
      <c r="D3" s="213" t="s">
        <v>731</v>
      </c>
      <c r="E3" s="213" t="s">
        <v>273</v>
      </c>
      <c r="F3" s="213" t="s">
        <v>657</v>
      </c>
      <c r="G3" s="213" t="s">
        <v>274</v>
      </c>
      <c r="H3" s="213" t="s">
        <v>658</v>
      </c>
      <c r="I3" s="213" t="s">
        <v>732</v>
      </c>
      <c r="J3" s="213" t="s">
        <v>733</v>
      </c>
      <c r="K3" s="213" t="s">
        <v>734</v>
      </c>
      <c r="L3" s="213" t="s">
        <v>735</v>
      </c>
      <c r="M3" s="213" t="s">
        <v>275</v>
      </c>
      <c r="N3" s="213" t="s">
        <v>276</v>
      </c>
      <c r="O3" s="213" t="s">
        <v>736</v>
      </c>
      <c r="P3" s="213" t="s">
        <v>737</v>
      </c>
      <c r="Q3" s="213" t="s">
        <v>738</v>
      </c>
      <c r="R3" s="214" t="s">
        <v>739</v>
      </c>
    </row>
    <row r="4" spans="1:18" s="215" customFormat="1" ht="27.95" customHeight="1" x14ac:dyDescent="0.2">
      <c r="A4" s="216" t="str">
        <f>IF(SCT_1&gt;0,'Simple Cycle Turbine–1'!B7,"")</f>
        <v/>
      </c>
      <c r="B4" s="217" t="str">
        <f>IF(SCT_1&gt;0,'Simple Cycle Turbine–1'!A2,"")</f>
        <v/>
      </c>
      <c r="C4" s="218" t="str">
        <f>IF('Simple Cycle Turbine–1'!B29&gt;203,"Error",IF(SCT_1&gt;0,'Simple Cycle Turbine–1'!B29,""))</f>
        <v/>
      </c>
      <c r="D4" s="218" t="str">
        <f>IF(SCT_1&gt;0,'Simple Cycle Turbine–1'!C29,"")</f>
        <v/>
      </c>
      <c r="E4" s="218" t="str">
        <f>IF('Simple Cycle Turbine–1'!B30&gt;2100,"Error",IF(SCT_1&gt;0,'Simple Cycle Turbine–1'!B30,""))</f>
        <v/>
      </c>
      <c r="F4" s="218" t="str">
        <f>IF(SCT_1&gt;0,'Simple Cycle Turbine–1'!C30,"")</f>
        <v/>
      </c>
      <c r="G4" s="218" t="str">
        <f>IF(SCT_1&gt;0,'Simple Cycle Turbine–1'!B31,"")</f>
        <v/>
      </c>
      <c r="H4" s="218" t="str">
        <f>IF(SCT_1&gt;0,'Simple Cycle Turbine–1'!C31,"")</f>
        <v/>
      </c>
      <c r="I4" s="218" t="str">
        <f>IF( 'Simple Cycle Turbine–1'!B32&gt;22.24,"Error",IF(SCT_1&gt;0,'Simple Cycle Turbine–1'!B32,""))</f>
        <v/>
      </c>
      <c r="J4" s="218" t="str">
        <f>IF(SCT_1&gt;0,'Simple Cycle Turbine–1'!C32,"")</f>
        <v/>
      </c>
      <c r="K4" s="218" t="str">
        <f>IF('Simple Cycle Turbine–1'!B33&gt;22.24,"Error",IF(SCT_1&gt;0,'Simple Cycle Turbine–1'!B33,""))</f>
        <v/>
      </c>
      <c r="L4" s="218" t="str">
        <f>IF(SCT_1&gt;0,'Simple Cycle Turbine–1'!C33,"")</f>
        <v/>
      </c>
      <c r="M4" s="218" t="str">
        <f>IF(SCT_1&gt;0,'Simple Cycle Turbine–1'!B34,"")</f>
        <v/>
      </c>
      <c r="N4" s="218" t="str">
        <f>IF(SCT_1&gt;0,'Simple Cycle Turbine–1'!C34,"")</f>
        <v/>
      </c>
      <c r="O4" s="218" t="str">
        <f>IF('Simple Cycle Turbine–1'!B35&gt;18,"Error",IF(SCT_1&gt;0,'Simple Cycle Turbine–1'!B35,""))</f>
        <v/>
      </c>
      <c r="P4" s="218" t="str">
        <f>IF(SCT_1&gt;0,'Simple Cycle Turbine–1'!C35,"")</f>
        <v/>
      </c>
      <c r="Q4" s="218" t="str">
        <f>IF('Simple Cycle Turbine–1'!B36&gt;5.68,"Error",IF(SCT_1&gt;0,'Simple Cycle Turbine–1'!B36,""))</f>
        <v/>
      </c>
      <c r="R4" s="219" t="str">
        <f>IF(SCT_1&gt;0,'Simple Cycle Turbine–1'!C36,"")</f>
        <v/>
      </c>
    </row>
    <row r="5" spans="1:18" s="215" customFormat="1" ht="27.95" customHeight="1" x14ac:dyDescent="0.2">
      <c r="A5" s="216" t="str">
        <f>IF(SCT_2&gt;0,'Simple Cycle Turbine–2'!B7,"")</f>
        <v/>
      </c>
      <c r="B5" s="217" t="str">
        <f>IF(SCT_2&gt;0,'Simple Cycle Turbine–2'!A2,"")</f>
        <v/>
      </c>
      <c r="C5" s="218" t="str">
        <f>IF('Simple Cycle Turbine–2'!B29&gt;203,"Error",IF(SCT_2&gt;0,'Simple Cycle Turbine–2'!B29,""))</f>
        <v/>
      </c>
      <c r="D5" s="218" t="str">
        <f>IF(SCT_2&gt;0,'Simple Cycle Turbine–2'!C29,"")</f>
        <v/>
      </c>
      <c r="E5" s="218" t="str">
        <f>IF('Simple Cycle Turbine–2'!B30&gt;2100,"Error",IF(SCT_2&gt;0,'Simple Cycle Turbine–2'!B30,""))</f>
        <v/>
      </c>
      <c r="F5" s="218" t="str">
        <f>IF(SCT_2&gt;0,'Simple Cycle Turbine–2'!C30,"")</f>
        <v/>
      </c>
      <c r="G5" s="218" t="str">
        <f>IF(SCT_2&gt;0,'Simple Cycle Turbine–2'!B31,"")</f>
        <v/>
      </c>
      <c r="H5" s="218" t="str">
        <f>IF(SCT_2&gt;0,'Simple Cycle Turbine–2'!C31,"")</f>
        <v/>
      </c>
      <c r="I5" s="218" t="str">
        <f>IF( 'Simple Cycle Turbine–2'!B32&gt;22.24,"Error",IF(SCT_2&gt;0,'Simple Cycle Turbine–2'!B32,""))</f>
        <v/>
      </c>
      <c r="J5" s="218" t="str">
        <f>IF(SCT_2&gt;0,'Simple Cycle Turbine–2'!C32,"")</f>
        <v/>
      </c>
      <c r="K5" s="218" t="str">
        <f>IF('Simple Cycle Turbine–2'!B33&gt;22.24,"Error",IF(SCT_2&gt;0,'Simple Cycle Turbine–2'!B33,""))</f>
        <v/>
      </c>
      <c r="L5" s="218" t="str">
        <f>IF(SCT_2&gt;0,'Simple Cycle Turbine–2'!C33,"")</f>
        <v/>
      </c>
      <c r="M5" s="218" t="str">
        <f>IF(SCT_2&gt;0,'Simple Cycle Turbine–2'!B34,"")</f>
        <v/>
      </c>
      <c r="N5" s="218" t="str">
        <f>IF(SCT_2&gt;0,'Simple Cycle Turbine–2'!C34,"")</f>
        <v/>
      </c>
      <c r="O5" s="218" t="str">
        <f>IF('Simple Cycle Turbine–2'!B35&gt;18,"Error",IF(SCT_2&gt;0,'Simple Cycle Turbine–2'!B35,""))</f>
        <v/>
      </c>
      <c r="P5" s="218" t="str">
        <f>IF(SCT_2&gt;0,'Simple Cycle Turbine–2'!C35,"")</f>
        <v/>
      </c>
      <c r="Q5" s="218" t="str">
        <f>IF('Simple Cycle Turbine–2'!B36&gt;5.68,"Error",IF(SCT_2&gt;0,'Simple Cycle Turbine–2'!B36,""))</f>
        <v/>
      </c>
      <c r="R5" s="219" t="str">
        <f>IF(SCT_2&gt;0,'Simple Cycle Turbine–2'!C36,"")</f>
        <v/>
      </c>
    </row>
    <row r="6" spans="1:18" s="215" customFormat="1" ht="27.95" customHeight="1" x14ac:dyDescent="0.2">
      <c r="A6" s="216" t="str">
        <f>IF(FWP&gt;0,'Fire Water Pump'!B7,"")</f>
        <v/>
      </c>
      <c r="B6" s="217" t="str">
        <f>IF(FWP&gt;0,'Fire Water Pump'!A2,"")</f>
        <v/>
      </c>
      <c r="C6" s="220" t="str">
        <f>IF(FWP&gt;0,'Fire Water Pump'!D25,"")</f>
        <v/>
      </c>
      <c r="D6" s="220" t="str">
        <f>IF(FWP&gt;0,'Fire Water Pump'!E25,"")</f>
        <v/>
      </c>
      <c r="E6" s="220" t="str">
        <f>IF(FWP&gt;0,'Fire Water Pump'!D26,"")</f>
        <v/>
      </c>
      <c r="F6" s="220" t="str">
        <f>IF(FWP&gt;0,'Fire Water Pump'!E26,"")</f>
        <v/>
      </c>
      <c r="G6" s="220" t="str">
        <f>IF(FWP&gt;0,'Fire Water Pump'!D27,"")</f>
        <v/>
      </c>
      <c r="H6" s="220" t="str">
        <f>IF(FWP&gt;0,'Fire Water Pump'!E27,"")</f>
        <v/>
      </c>
      <c r="I6" s="220" t="str">
        <f>IF(FWP&gt;0,'Fire Water Pump'!D28,"")</f>
        <v/>
      </c>
      <c r="J6" s="220" t="str">
        <f>IF(FWP&gt;0,'Fire Water Pump'!E28,"")</f>
        <v/>
      </c>
      <c r="K6" s="220" t="str">
        <f>IF(FWP&gt;0,'Fire Water Pump'!D29,"")</f>
        <v/>
      </c>
      <c r="L6" s="220" t="str">
        <f>IF(FWP&gt;0,'Fire Water Pump'!E29,"")</f>
        <v/>
      </c>
      <c r="M6" s="220" t="str">
        <f>IF(FWP&gt;0,'Fire Water Pump'!D30,"")</f>
        <v/>
      </c>
      <c r="N6" s="220" t="str">
        <f>IF(FWP&gt;0,'Fire Water Pump'!E30,"")</f>
        <v/>
      </c>
      <c r="O6" s="220" t="str">
        <f>IF(FWP&gt;0,'Fire Water Pump'!D31,"")</f>
        <v/>
      </c>
      <c r="P6" s="220" t="str">
        <f>IF(FWP&gt;0,'Fire Water Pump'!E31,"")</f>
        <v/>
      </c>
      <c r="Q6" s="220"/>
      <c r="R6" s="221"/>
    </row>
    <row r="7" spans="1:18" s="215" customFormat="1" ht="27.95" customHeight="1" x14ac:dyDescent="0.2">
      <c r="A7" s="216" t="str">
        <f>IF(DPH_1&gt;0,'Dew Point Heater–1'!B7,"")</f>
        <v/>
      </c>
      <c r="B7" s="217" t="str">
        <f>IF(DPH_1&gt;0,'Dew Point Heater–1'!A2,"")</f>
        <v/>
      </c>
      <c r="C7" s="220" t="str">
        <f>IF(DPH_1&gt;0,'Dew Point Heater–1'!D25,"")</f>
        <v/>
      </c>
      <c r="D7" s="220" t="str">
        <f>IF(DPH_1&gt;0,'Dew Point Heater–1'!E25,"")</f>
        <v/>
      </c>
      <c r="E7" s="220" t="str">
        <f>IF(DPH_1&gt;0,'Dew Point Heater–1'!D26,"")</f>
        <v/>
      </c>
      <c r="F7" s="220" t="str">
        <f>IF(DPH_1&gt;0,'Dew Point Heater–1'!E26,"")</f>
        <v/>
      </c>
      <c r="G7" s="220" t="str">
        <f>IF(DPH_1,'Dew Point Heater–1'!D27,"")</f>
        <v/>
      </c>
      <c r="H7" s="220" t="str">
        <f>IF(DPH_1,'Dew Point Heater–1'!E27,"")</f>
        <v/>
      </c>
      <c r="I7" s="220" t="str">
        <f>IF(DPH_1&gt;0,'Dew Point Heater–1'!D28,"")</f>
        <v/>
      </c>
      <c r="J7" s="220" t="str">
        <f>IF(DPH_1&gt;0,'Dew Point Heater–1'!E28,"")</f>
        <v/>
      </c>
      <c r="K7" s="220" t="str">
        <f>IF(DPH_1,'Dew Point Heater–1'!D29,"")</f>
        <v/>
      </c>
      <c r="L7" s="220" t="str">
        <f>IF(DPH_1,'Dew Point Heater–1'!E29,"")</f>
        <v/>
      </c>
      <c r="M7" s="220" t="str">
        <f>IF(DPH_1&gt;0,'Dew Point Heater–1'!D30,"")</f>
        <v/>
      </c>
      <c r="N7" s="220" t="str">
        <f>IF(DPH_1&gt;0,'Dew Point Heater–1'!E30,"")</f>
        <v/>
      </c>
      <c r="O7" s="220" t="str">
        <f>IF(DPH_1&gt;0,'Dew Point Heater–1'!D31,"")</f>
        <v/>
      </c>
      <c r="P7" s="220" t="str">
        <f>IF(DPH_1&gt;0,'Dew Point Heater–1'!E31,"")</f>
        <v/>
      </c>
      <c r="Q7" s="220"/>
      <c r="R7" s="221"/>
    </row>
    <row r="8" spans="1:18" s="215" customFormat="1" ht="27.95" customHeight="1" x14ac:dyDescent="0.2">
      <c r="A8" s="216" t="str">
        <f>IF(DPH_2&gt;0,'Dew Point Heater–2'!B7,"")</f>
        <v/>
      </c>
      <c r="B8" s="217" t="str">
        <f>IF(DPH_2&gt;0,'Dew Point Heater–2'!A2,"")</f>
        <v/>
      </c>
      <c r="C8" s="220" t="str">
        <f>IF(DPH_2&gt;0,'Dew Point Heater–2'!D25,"")</f>
        <v/>
      </c>
      <c r="D8" s="220" t="str">
        <f>IF(DPH_2&gt;0,'Dew Point Heater–2'!E25,"")</f>
        <v/>
      </c>
      <c r="E8" s="220" t="str">
        <f>IF(DPH_2&gt;0,'Dew Point Heater–2'!D26,"")</f>
        <v/>
      </c>
      <c r="F8" s="220" t="str">
        <f>IF(DPH_2&gt;0,'Dew Point Heater–2'!E26,"")</f>
        <v/>
      </c>
      <c r="G8" s="220" t="str">
        <f>IF(DPH_2&gt;0,'Dew Point Heater–2'!D27,"")</f>
        <v/>
      </c>
      <c r="H8" s="220" t="str">
        <f>IF(DPH_2&gt;0,'Dew Point Heater–2'!E27,"")</f>
        <v/>
      </c>
      <c r="I8" s="220" t="str">
        <f>IF(DPH_2&gt;0,'Dew Point Heater–2'!D28,"")</f>
        <v/>
      </c>
      <c r="J8" s="220" t="str">
        <f>IF(DPH_2&gt;0,'Dew Point Heater–2'!E28,"")</f>
        <v/>
      </c>
      <c r="K8" s="220" t="str">
        <f>IF(DPH_2&gt;0,'Dew Point Heater–2'!D29,"")</f>
        <v/>
      </c>
      <c r="L8" s="220" t="str">
        <f>IF(DPH_2&gt;0,'Dew Point Heater–2'!E29,"")</f>
        <v/>
      </c>
      <c r="M8" s="220" t="str">
        <f>IF(DPH_2&gt;0,'Dew Point Heater–2'!D30,"")</f>
        <v/>
      </c>
      <c r="N8" s="220" t="str">
        <f>IF(DPH_2&gt;0,'Dew Point Heater–2'!E30,"")</f>
        <v/>
      </c>
      <c r="O8" s="220" t="str">
        <f>IF(DPH_2&gt;0,'Dew Point Heater–2'!D31,"")</f>
        <v/>
      </c>
      <c r="P8" s="220" t="str">
        <f>IF(DPH_2&gt;0,'Dew Point Heater–2'!E31,"")</f>
        <v/>
      </c>
      <c r="Q8" s="220"/>
      <c r="R8" s="221"/>
    </row>
    <row r="9" spans="1:18" s="215" customFormat="1" ht="27.95" customHeight="1" x14ac:dyDescent="0.2">
      <c r="A9" s="216" t="str">
        <f>IF(LOV_1&gt;0,'Lube Oil Vent–1'!B7,"")</f>
        <v/>
      </c>
      <c r="B9" s="217" t="str">
        <f>IF(LOV_1&gt;0,'Lube Oil Vent–1'!A2,"")</f>
        <v/>
      </c>
      <c r="C9" s="222"/>
      <c r="D9" s="220"/>
      <c r="E9" s="220"/>
      <c r="F9" s="220"/>
      <c r="G9" s="220" t="str">
        <f>IF(LOV_1&gt;0,'Lube Oil Vent–1'!B18,"")</f>
        <v/>
      </c>
      <c r="H9" s="220" t="str">
        <f>IF(LOV_1&gt;0,'Lube Oil Vent–1'!C18,"")</f>
        <v/>
      </c>
      <c r="I9" s="220" t="str">
        <f>IF(LOV_1&gt;0,'Lube Oil Vent–1'!B19,"")</f>
        <v/>
      </c>
      <c r="J9" s="220" t="str">
        <f>IF(LOV_1&gt;0,'Lube Oil Vent–1'!C19,"")</f>
        <v/>
      </c>
      <c r="K9" s="220" t="str">
        <f>IF(LOV_1&gt;0,'Lube Oil Vent–1'!B20,"")</f>
        <v/>
      </c>
      <c r="L9" s="220" t="str">
        <f>IF(LOV_1&gt;0,'Lube Oil Vent–1'!C20,"")</f>
        <v/>
      </c>
      <c r="M9" s="220" t="str">
        <f>IF(LOV_1&gt;0,'Lube Oil Vent–1'!B21,"")</f>
        <v/>
      </c>
      <c r="N9" s="220" t="str">
        <f>IF(LOV_1&gt;0,'Lube Oil Vent–1'!C21,"")</f>
        <v/>
      </c>
      <c r="O9" s="220"/>
      <c r="P9" s="220"/>
      <c r="Q9" s="220"/>
      <c r="R9" s="221"/>
    </row>
    <row r="10" spans="1:18" s="215" customFormat="1" ht="27.95" customHeight="1" x14ac:dyDescent="0.2">
      <c r="A10" s="216" t="str">
        <f>IF(LOV_2&gt;0,'Lube Oil Vent–2'!B7,"")</f>
        <v/>
      </c>
      <c r="B10" s="217" t="str">
        <f>IF(LOV_2&gt;0,'Lube Oil Vent–2'!A2,"")</f>
        <v/>
      </c>
      <c r="C10" s="220"/>
      <c r="D10" s="220"/>
      <c r="E10" s="220"/>
      <c r="F10" s="220"/>
      <c r="G10" s="220" t="str">
        <f>IF(LOV_2&gt;0,'Lube Oil Vent–2'!B18,"")</f>
        <v/>
      </c>
      <c r="H10" s="220" t="str">
        <f>IF(LOV_2&gt;0,'Lube Oil Vent–2'!C18,"")</f>
        <v/>
      </c>
      <c r="I10" s="220" t="str">
        <f>IF(LOV_2&gt;0,'Lube Oil Vent–2'!B19,"")</f>
        <v/>
      </c>
      <c r="J10" s="220" t="str">
        <f>IF(LOV_2&gt;0,'Lube Oil Vent–2'!C19,"")</f>
        <v/>
      </c>
      <c r="K10" s="220" t="str">
        <f>IF(LOV_2&gt;0,'Lube Oil Vent–2'!B20,"")</f>
        <v/>
      </c>
      <c r="L10" s="220" t="str">
        <f>IF(LOV_2&gt;0,'Lube Oil Vent–2'!C20,"")</f>
        <v/>
      </c>
      <c r="M10" s="220" t="str">
        <f>IF(LOV_2&gt;0,'Lube Oil Vent–2'!B21,"")</f>
        <v/>
      </c>
      <c r="N10" s="220" t="str">
        <f>IF(LOV_2&gt;0,'Lube Oil Vent–2'!C21,"")</f>
        <v/>
      </c>
      <c r="O10" s="220"/>
      <c r="P10" s="220"/>
      <c r="Q10" s="220"/>
      <c r="R10" s="221"/>
    </row>
    <row r="11" spans="1:18" s="215" customFormat="1" ht="27.95" customHeight="1" x14ac:dyDescent="0.2">
      <c r="A11" s="216" t="str">
        <f>IF(Tanks_1&gt;0,Tank–1!$B$7,"")</f>
        <v/>
      </c>
      <c r="B11" s="217" t="str">
        <f>IF(Tanks_1&gt;0,Tank–1!A2,"")</f>
        <v/>
      </c>
      <c r="C11" s="222"/>
      <c r="D11" s="220"/>
      <c r="E11" s="220"/>
      <c r="F11" s="220"/>
      <c r="G11" s="220"/>
      <c r="H11" s="220"/>
      <c r="I11" s="220"/>
      <c r="J11" s="220"/>
      <c r="K11" s="220"/>
      <c r="L11" s="220"/>
      <c r="M11" s="220" t="str">
        <f>IF(Tanks_1&gt;0,Tank–1!B22,"")</f>
        <v/>
      </c>
      <c r="N11" s="220" t="str">
        <f>IF(Tanks_1&gt;0,Tank–1!C22,"")</f>
        <v/>
      </c>
      <c r="O11" s="220"/>
      <c r="P11" s="220"/>
      <c r="Q11" s="220"/>
      <c r="R11" s="221"/>
    </row>
    <row r="12" spans="1:18" s="215" customFormat="1" ht="27.95" customHeight="1" x14ac:dyDescent="0.2">
      <c r="A12" s="216" t="str">
        <f>IF(Tanks_2&gt;0,Tank–2!B7,"")</f>
        <v/>
      </c>
      <c r="B12" s="217" t="str">
        <f>IF(Tanks_2&gt;0,Tank–2!A2,"")</f>
        <v/>
      </c>
      <c r="C12" s="220"/>
      <c r="D12" s="220"/>
      <c r="E12" s="220"/>
      <c r="F12" s="220"/>
      <c r="G12" s="220"/>
      <c r="H12" s="220"/>
      <c r="I12" s="220"/>
      <c r="J12" s="220"/>
      <c r="K12" s="220"/>
      <c r="L12" s="220"/>
      <c r="M12" s="220" t="str">
        <f>IF(Tanks_2&gt;0,Tank–2!B22,"")</f>
        <v/>
      </c>
      <c r="N12" s="220" t="str">
        <f>IF(Tanks_2&gt;0,Tank–2!C22,"")</f>
        <v/>
      </c>
      <c r="O12" s="220"/>
      <c r="P12" s="220"/>
      <c r="Q12" s="220"/>
      <c r="R12" s="221"/>
    </row>
    <row r="13" spans="1:18" s="215" customFormat="1" ht="27.95" customHeight="1" x14ac:dyDescent="0.2">
      <c r="A13" s="223" t="str">
        <f>IF(Tanks_3&gt;0,Tank–3!B7,"")</f>
        <v/>
      </c>
      <c r="B13" s="217" t="str">
        <f>IF(Tanks_3&gt;0,Tank–3!A2,"")</f>
        <v/>
      </c>
      <c r="C13" s="220"/>
      <c r="D13" s="220"/>
      <c r="E13" s="220"/>
      <c r="F13" s="220"/>
      <c r="G13" s="220"/>
      <c r="H13" s="220"/>
      <c r="I13" s="220"/>
      <c r="J13" s="220"/>
      <c r="K13" s="220"/>
      <c r="L13" s="220"/>
      <c r="M13" s="220" t="str">
        <f>IF(Tanks_3&gt;0,Tank–3!B22,"")</f>
        <v/>
      </c>
      <c r="N13" s="220" t="str">
        <f>IF(Tanks_3&gt;0,Tank–3!C22,"")</f>
        <v/>
      </c>
      <c r="O13" s="220"/>
      <c r="P13" s="220"/>
      <c r="Q13" s="220"/>
      <c r="R13" s="221"/>
    </row>
    <row r="14" spans="1:18" s="215" customFormat="1" ht="27.95" customHeight="1" x14ac:dyDescent="0.2">
      <c r="A14" s="216" t="str">
        <f>IF(Tanks_4&gt;0,Tank–4!B7,"")</f>
        <v/>
      </c>
      <c r="B14" s="217" t="str">
        <f>IF(Tanks_4&gt;0,Tank–4!A2,"")</f>
        <v/>
      </c>
      <c r="C14" s="220"/>
      <c r="D14" s="220"/>
      <c r="E14" s="220"/>
      <c r="F14" s="220"/>
      <c r="G14" s="220"/>
      <c r="H14" s="220"/>
      <c r="I14" s="220"/>
      <c r="J14" s="220"/>
      <c r="K14" s="220"/>
      <c r="L14" s="220"/>
      <c r="M14" s="220" t="str">
        <f>IF(Tanks_4&gt;0,Tank–4!B22,"")</f>
        <v/>
      </c>
      <c r="N14" s="220" t="str">
        <f>IF(Tanks_4&gt;0,Tank–4!C22,"")</f>
        <v/>
      </c>
      <c r="O14" s="220"/>
      <c r="P14" s="220"/>
      <c r="Q14" s="220"/>
      <c r="R14" s="221"/>
    </row>
    <row r="15" spans="1:18" s="215" customFormat="1" ht="27.95" customHeight="1" x14ac:dyDescent="0.2">
      <c r="A15" s="216" t="str">
        <f>IF(Tanks_5&gt;0,Tank–5!B7,"")</f>
        <v/>
      </c>
      <c r="B15" s="217" t="str">
        <f>IF(Tanks_5&gt;0,Tank–5!A2,"")</f>
        <v/>
      </c>
      <c r="C15" s="220"/>
      <c r="D15" s="220"/>
      <c r="E15" s="220"/>
      <c r="F15" s="220"/>
      <c r="G15" s="220"/>
      <c r="H15" s="220"/>
      <c r="I15" s="220"/>
      <c r="J15" s="220"/>
      <c r="K15" s="220"/>
      <c r="L15" s="220"/>
      <c r="M15" s="220" t="str">
        <f>IF(Tanks_5&gt;0,Tank–5!B22,"")</f>
        <v/>
      </c>
      <c r="N15" s="220" t="str">
        <f>IF(Tanks_5&gt;0,Tank–5!C22,"")</f>
        <v/>
      </c>
      <c r="O15" s="220"/>
      <c r="P15" s="220"/>
      <c r="Q15" s="220"/>
      <c r="R15" s="221"/>
    </row>
    <row r="16" spans="1:18" s="215" customFormat="1" ht="27.95" customHeight="1" x14ac:dyDescent="0.2">
      <c r="A16" s="216" t="str">
        <f>IF(Tanks_6&gt;0,Tank–6!B7,"")</f>
        <v/>
      </c>
      <c r="B16" s="217" t="str">
        <f>IF(Tanks_6&gt;0,Tank–6!A2,"")</f>
        <v/>
      </c>
      <c r="C16" s="220"/>
      <c r="D16" s="220"/>
      <c r="E16" s="220"/>
      <c r="F16" s="220"/>
      <c r="G16" s="220"/>
      <c r="H16" s="220"/>
      <c r="I16" s="220"/>
      <c r="J16" s="220"/>
      <c r="K16" s="220"/>
      <c r="L16" s="220"/>
      <c r="M16" s="220" t="str">
        <f>IF(Tanks_6&gt;0,Tank–6!B22,"")</f>
        <v/>
      </c>
      <c r="N16" s="220" t="str">
        <f>IF(Tanks_6&gt;0,Tank–6!C22,"")</f>
        <v/>
      </c>
      <c r="O16" s="220"/>
      <c r="P16" s="220"/>
      <c r="Q16" s="220"/>
      <c r="R16" s="221"/>
    </row>
    <row r="17" spans="1:18" s="215" customFormat="1" ht="27.95" customHeight="1" x14ac:dyDescent="0.2">
      <c r="A17" s="216" t="str">
        <f>IF(Emergency&gt;0,'Emergency Engine'!B7,"")</f>
        <v/>
      </c>
      <c r="B17" s="217" t="str">
        <f>IF(Emergency&gt;0,'Emergency Engine'!A2,"")</f>
        <v/>
      </c>
      <c r="C17" s="220" t="str">
        <f>IF(Emergency&gt;0,'Emergency Engine'!D25,"")</f>
        <v/>
      </c>
      <c r="D17" s="220" t="str">
        <f>IF(Emergency&gt;0,'Emergency Engine'!E25,"")</f>
        <v/>
      </c>
      <c r="E17" s="220" t="str">
        <f>IF(Emergency&gt;0,'Emergency Engine'!D26,"")</f>
        <v/>
      </c>
      <c r="F17" s="220" t="str">
        <f>IF(Emergency&gt;0,'Emergency Engine'!E26,"")</f>
        <v/>
      </c>
      <c r="G17" s="220" t="str">
        <f>IF(Emergency&gt;0,'Emergency Engine'!D27,"")</f>
        <v/>
      </c>
      <c r="H17" s="220" t="str">
        <f>IF(Emergency&gt;0,'Emergency Engine'!E27,"")</f>
        <v/>
      </c>
      <c r="I17" s="220" t="str">
        <f>IF(Emergency&gt;0,'Emergency Engine'!D28,"")</f>
        <v/>
      </c>
      <c r="J17" s="220" t="str">
        <f>IF(Emergency&gt;0,'Emergency Engine'!E28,"")</f>
        <v/>
      </c>
      <c r="K17" s="220" t="str">
        <f>IF(Emergency&gt;0,'Emergency Engine'!D29,"")</f>
        <v/>
      </c>
      <c r="L17" s="220" t="str">
        <f>IF(Emergency&gt;0,'Emergency Engine'!E29,"")</f>
        <v/>
      </c>
      <c r="M17" s="220" t="str">
        <f>IF(Emergency&gt;0,'Emergency Engine'!D30,"")</f>
        <v/>
      </c>
      <c r="N17" s="220" t="str">
        <f>IF(Emergency&gt;0,'Emergency Engine'!E30,"")</f>
        <v/>
      </c>
      <c r="O17" s="220" t="str">
        <f>IF(Emergency&gt;0,'Emergency Engine'!D31,"")</f>
        <v/>
      </c>
      <c r="P17" s="220" t="str">
        <f>IF(Emergency&gt;0,'Emergency Engine'!E31,"")</f>
        <v/>
      </c>
      <c r="Q17" s="220"/>
      <c r="R17" s="221"/>
    </row>
    <row r="18" spans="1:18" s="215" customFormat="1" ht="27.95" customHeight="1" x14ac:dyDescent="0.2">
      <c r="A18" s="216" t="str">
        <f>IF(Fugitive&gt;0,'Fugitive Emissions'!B7,"")</f>
        <v/>
      </c>
      <c r="B18" s="217" t="str">
        <f>IF(Fugitive&gt;0,'Fugitive Emissions'!A2,"")</f>
        <v/>
      </c>
      <c r="C18" s="220"/>
      <c r="D18" s="220"/>
      <c r="E18" s="220"/>
      <c r="F18" s="220"/>
      <c r="G18" s="220"/>
      <c r="H18" s="220"/>
      <c r="I18" s="220"/>
      <c r="J18" s="220"/>
      <c r="K18" s="220"/>
      <c r="L18" s="220"/>
      <c r="M18" s="220" t="str">
        <f>IF(Fugitive&gt;0,'Fugitive Emissions'!B18,"")</f>
        <v/>
      </c>
      <c r="N18" s="220" t="str">
        <f>IF(Fugitive&gt;0,'Fugitive Emissions'!C18,"")</f>
        <v/>
      </c>
      <c r="O18" s="220"/>
      <c r="P18" s="220"/>
      <c r="Q18" s="220"/>
      <c r="R18" s="221"/>
    </row>
    <row r="19" spans="1:18" s="215" customFormat="1" ht="27.95" customHeight="1" thickBot="1" x14ac:dyDescent="0.25">
      <c r="A19" s="224" t="str">
        <f>IF(Maintenance&gt;0,'Maintenance Activities'!B7,"")</f>
        <v/>
      </c>
      <c r="B19" s="225" t="str">
        <f>IF(Maintenance&gt;0,'Maintenance Activities'!A2,"")</f>
        <v/>
      </c>
      <c r="C19" s="226" t="str">
        <f>IF(Maintenance&gt;0,'Maintenance Activities'!B19,"")</f>
        <v/>
      </c>
      <c r="D19" s="226" t="str">
        <f>IF(Maintenance&gt;0,'Maintenance Activities'!C19,"")</f>
        <v/>
      </c>
      <c r="E19" s="226" t="str">
        <f>IF(Maintenance&gt;0,'Maintenance Activities'!B20,"")</f>
        <v/>
      </c>
      <c r="F19" s="226" t="str">
        <f>IF(Maintenance&gt;0,'Maintenance Activities'!C20,"")</f>
        <v/>
      </c>
      <c r="G19" s="226" t="str">
        <f>IF(Maintenance&gt;0,'Maintenance Activities'!B21,"")</f>
        <v/>
      </c>
      <c r="H19" s="226" t="str">
        <f>IF(Maintenance&gt;0,'Maintenance Activities'!C21,"")</f>
        <v/>
      </c>
      <c r="I19" s="226" t="str">
        <f>IF(Maintenance&gt;0,'Maintenance Activities'!B22,"")</f>
        <v/>
      </c>
      <c r="J19" s="226" t="str">
        <f>IF(Maintenance&gt;0,'Maintenance Activities'!C22,"")</f>
        <v/>
      </c>
      <c r="K19" s="226" t="str">
        <f>IF(Maintenance&gt;0,'Maintenance Activities'!B23,"")</f>
        <v/>
      </c>
      <c r="L19" s="226" t="str">
        <f>IF(Maintenance&gt;0,'Maintenance Activities'!C23,"")</f>
        <v/>
      </c>
      <c r="M19" s="226" t="str">
        <f>IF(Maintenance&gt;0,'Maintenance Activities'!B24,"")</f>
        <v/>
      </c>
      <c r="N19" s="226" t="str">
        <f>IF(Maintenance&gt;0,'Maintenance Activities'!C24,"")</f>
        <v/>
      </c>
      <c r="O19" s="226"/>
      <c r="P19" s="226"/>
      <c r="Q19" s="226"/>
      <c r="R19" s="227"/>
    </row>
    <row r="20" spans="1:18" s="215" customFormat="1" ht="27.95" customHeight="1" thickBot="1" x14ac:dyDescent="0.25">
      <c r="A20" s="228"/>
      <c r="B20" s="229" t="s">
        <v>263</v>
      </c>
      <c r="C20" s="230"/>
      <c r="D20" s="230" t="str">
        <f>IFERROR(IF(SUM(D4:D19)&gt;VLOOKUP(County,County_TPY_limit,2),"Error",SUM(D4:D19)),"")</f>
        <v/>
      </c>
      <c r="E20" s="230"/>
      <c r="F20" s="230">
        <f>IF(SUM(F4:F19)&gt;249,"Error",SUM(F4:F19))</f>
        <v>0</v>
      </c>
      <c r="G20" s="230"/>
      <c r="H20" s="230">
        <f>IF(SUM(H4:H19)&gt;249,"Error",SUM(H4:H19))</f>
        <v>0</v>
      </c>
      <c r="I20" s="230"/>
      <c r="J20" s="230" t="str">
        <f>IFERROR(IF(SUM(J4:J19)&gt; VLOOKUP(County,County_TPY_limit,3),"Error",SUM(J4:J19)),"")</f>
        <v/>
      </c>
      <c r="K20" s="230"/>
      <c r="L20" s="230">
        <f>IF(SUM(L4:L19)&gt;249,"Error",SUM(L4:L19))</f>
        <v>0</v>
      </c>
      <c r="M20" s="230"/>
      <c r="N20" s="230" t="str">
        <f>IFERROR(IF(SUM(N4:N19)&gt;VLOOKUP(County,County_TPY_limit,2),"Error",SUM(N4:N19)),"")</f>
        <v/>
      </c>
      <c r="O20" s="230"/>
      <c r="P20" s="230">
        <f>IF(SUM(P4:P19)&gt;249,"Error",SUM(P4:P19))</f>
        <v>0</v>
      </c>
      <c r="Q20" s="230"/>
      <c r="R20" s="231">
        <f>IF(SUM(R4:R19)&gt;249,"Error",SUM(R4:R19))</f>
        <v>0</v>
      </c>
    </row>
    <row r="21" spans="1:18" s="215" customFormat="1" ht="46.5" customHeight="1" x14ac:dyDescent="0.2">
      <c r="A21" s="1002" t="s">
        <v>820</v>
      </c>
      <c r="B21" s="1003"/>
      <c r="C21" s="1003"/>
      <c r="D21" s="1003"/>
      <c r="E21" s="1003"/>
      <c r="F21" s="1003"/>
      <c r="G21" s="1003"/>
      <c r="H21" s="1003"/>
      <c r="I21" s="1003"/>
      <c r="J21" s="1003"/>
      <c r="K21" s="1003"/>
      <c r="L21" s="1003"/>
      <c r="M21" s="1003"/>
      <c r="N21" s="1003"/>
      <c r="O21" s="1003"/>
      <c r="P21" s="1003"/>
      <c r="Q21" s="1003"/>
      <c r="R21" s="1004"/>
    </row>
    <row r="22" spans="1:18" s="215" customFormat="1" ht="14.25" customHeight="1" x14ac:dyDescent="0.2">
      <c r="A22" s="1005" t="s">
        <v>653</v>
      </c>
      <c r="B22" s="1006"/>
      <c r="C22" s="1006"/>
      <c r="D22" s="1006"/>
      <c r="E22" s="1006"/>
      <c r="F22" s="1006"/>
      <c r="G22" s="1006"/>
      <c r="H22" s="1006"/>
      <c r="I22" s="1006"/>
      <c r="J22" s="1006"/>
      <c r="K22" s="1006"/>
      <c r="L22" s="1006"/>
      <c r="M22" s="1006"/>
      <c r="N22" s="1006"/>
      <c r="O22" s="1006"/>
      <c r="P22" s="1006"/>
      <c r="Q22" s="1006"/>
      <c r="R22" s="1007"/>
    </row>
    <row r="23" spans="1:18" s="215" customFormat="1" ht="18.75" customHeight="1" thickBot="1" x14ac:dyDescent="0.25">
      <c r="A23" s="1008"/>
      <c r="B23" s="1009"/>
      <c r="C23" s="1009"/>
      <c r="D23" s="1009"/>
      <c r="E23" s="1009"/>
      <c r="F23" s="1009"/>
      <c r="G23" s="1009"/>
      <c r="H23" s="1009"/>
      <c r="I23" s="1009"/>
      <c r="J23" s="1009"/>
      <c r="K23" s="1009"/>
      <c r="L23" s="1009"/>
      <c r="M23" s="1009"/>
      <c r="N23" s="1009"/>
      <c r="O23" s="1009"/>
      <c r="P23" s="1009"/>
      <c r="Q23" s="1009"/>
      <c r="R23" s="1010"/>
    </row>
    <row r="24" spans="1:18" s="215" customFormat="1" ht="14.25" customHeight="1" x14ac:dyDescent="0.2">
      <c r="A24" s="998" t="s">
        <v>410</v>
      </c>
      <c r="B24" s="998"/>
      <c r="C24" s="998"/>
      <c r="D24" s="998"/>
      <c r="E24" s="998"/>
      <c r="F24" s="998"/>
      <c r="G24" s="998"/>
      <c r="H24" s="998"/>
      <c r="I24" s="998"/>
      <c r="J24" s="998"/>
      <c r="K24" s="998"/>
      <c r="L24" s="998"/>
      <c r="M24" s="998"/>
      <c r="N24" s="998"/>
      <c r="O24" s="998"/>
      <c r="P24" s="998"/>
      <c r="Q24" s="998"/>
      <c r="R24" s="998"/>
    </row>
    <row r="25" spans="1:18" ht="14.25" hidden="1" customHeight="1" x14ac:dyDescent="0.2">
      <c r="A25" s="12"/>
    </row>
    <row r="26" spans="1:18" ht="14.25" hidden="1" customHeight="1" x14ac:dyDescent="0.2">
      <c r="A26" s="12"/>
      <c r="B26" s="13"/>
    </row>
    <row r="27" spans="1:18" ht="14.25" hidden="1" customHeight="1" x14ac:dyDescent="0.2">
      <c r="A27" s="12"/>
    </row>
    <row r="28" spans="1:18" ht="14.25" hidden="1" customHeight="1" x14ac:dyDescent="0.2">
      <c r="A28" s="12"/>
    </row>
    <row r="29" spans="1:18" ht="14.25" hidden="1" customHeight="1" x14ac:dyDescent="0.2">
      <c r="A29" s="12"/>
    </row>
  </sheetData>
  <sheetProtection algorithmName="SHA-512" hashValue="KqswOqTm4j/MEa2cWK9JISLmLaKCiRp0eeve1wArIEG7J23wjiZIS9ptqDHK3fA+8zs82/Aoc3rSakHpgfGqMA==" saltValue="+6JTUCepmOFKpg1l6mzsLw==" spinCount="100000" sheet="1" objects="1" scenarios="1"/>
  <mergeCells count="6">
    <mergeCell ref="A24:R24"/>
    <mergeCell ref="A1:R1"/>
    <mergeCell ref="A21:R21"/>
    <mergeCell ref="A22:R22"/>
    <mergeCell ref="A23:R23"/>
    <mergeCell ref="A2:R2"/>
  </mergeCells>
  <conditionalFormatting sqref="C4:R20">
    <cfRule type="expression" dxfId="2" priority="1">
      <formula>C4="error"</formula>
    </cfRule>
    <cfRule type="cellIs" dxfId="1" priority="3" operator="lessThanOrEqual">
      <formula>0.01</formula>
    </cfRule>
  </conditionalFormatting>
  <conditionalFormatting sqref="T5">
    <cfRule type="cellIs" dxfId="0" priority="5" operator="lessThan">
      <formula>0.01</formula>
    </cfRule>
  </conditionalFormatting>
  <pageMargins left="0.25" right="0.25" top="0.75" bottom="0.75" header="0.3" footer="0.3"/>
  <pageSetup scale="90" orientation="landscape" r:id="rId1"/>
  <headerFooter>
    <oddHeader>&amp;CSimple Cycle Turbines RAP Application</oddHeader>
    <oddFooter>&amp;LVersion 3.0&amp;CSheet: &amp;A&amp;RPage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0">
    <tabColor theme="1"/>
  </sheetPr>
  <dimension ref="A1:X255"/>
  <sheetViews>
    <sheetView showGridLines="0" zoomScaleNormal="100" workbookViewId="0"/>
  </sheetViews>
  <sheetFormatPr defaultRowHeight="19.5" customHeight="1" x14ac:dyDescent="0.2"/>
  <cols>
    <col min="1" max="1" width="11.25" customWidth="1"/>
    <col min="2" max="2" width="17.5" customWidth="1"/>
    <col min="3" max="3" width="19.625" customWidth="1"/>
    <col min="4" max="4" width="15.375" customWidth="1"/>
    <col min="5" max="5" width="28.375" customWidth="1"/>
    <col min="6" max="6" width="36.5" customWidth="1"/>
    <col min="7" max="8" width="16.625" customWidth="1"/>
    <col min="9" max="9" width="17.625" customWidth="1"/>
    <col min="10" max="10" width="14" customWidth="1"/>
    <col min="11" max="11" width="12.75" customWidth="1"/>
    <col min="17" max="17" width="48.625" bestFit="1" customWidth="1"/>
  </cols>
  <sheetData>
    <row r="1" spans="1:17" ht="30" customHeight="1" x14ac:dyDescent="0.25">
      <c r="A1" s="2" t="s">
        <v>7</v>
      </c>
      <c r="B1" s="2" t="s">
        <v>8</v>
      </c>
      <c r="C1" s="4" t="s">
        <v>308</v>
      </c>
      <c r="D1" s="4" t="s">
        <v>309</v>
      </c>
      <c r="E1" s="15" t="s">
        <v>329</v>
      </c>
      <c r="F1" s="15" t="s">
        <v>320</v>
      </c>
      <c r="G1" s="15" t="s">
        <v>321</v>
      </c>
      <c r="H1" s="15" t="s">
        <v>323</v>
      </c>
      <c r="I1" s="15" t="s">
        <v>324</v>
      </c>
      <c r="J1" s="15" t="s">
        <v>322</v>
      </c>
      <c r="K1" s="15" t="s">
        <v>333</v>
      </c>
      <c r="L1" t="s">
        <v>334</v>
      </c>
    </row>
    <row r="2" spans="1:17" ht="19.5" customHeight="1" x14ac:dyDescent="0.2">
      <c r="A2" s="3">
        <v>1</v>
      </c>
      <c r="B2" s="3" t="s">
        <v>9</v>
      </c>
      <c r="C2">
        <v>249</v>
      </c>
      <c r="D2">
        <v>249</v>
      </c>
      <c r="E2">
        <v>150</v>
      </c>
      <c r="F2" t="b">
        <f>IF(IFERROR(VLOOKUP(County,County_TPY_limit,2,FALSE),249)&lt;249,TRUE,FALSE)</f>
        <v>0</v>
      </c>
      <c r="G2" t="s">
        <v>109</v>
      </c>
      <c r="H2" t="b">
        <f>IF(IFERROR(MATCH(County,G2:G9,0),0)&gt;0,TRUE,FALSE)</f>
        <v>0</v>
      </c>
      <c r="I2" t="b">
        <f>IF('Emission Summary'!D20&gt;10, TRUE, FALSE)</f>
        <v>1</v>
      </c>
      <c r="J2" t="b">
        <f>AND(H2,I2)</f>
        <v>0</v>
      </c>
      <c r="K2" t="e">
        <f>VLOOKUP(County,B2:E255,4,1)</f>
        <v>#N/A</v>
      </c>
      <c r="L2">
        <v>13</v>
      </c>
      <c r="O2" t="s">
        <v>763</v>
      </c>
      <c r="Q2" t="s">
        <v>784</v>
      </c>
    </row>
    <row r="3" spans="1:17" ht="19.5" customHeight="1" x14ac:dyDescent="0.2">
      <c r="A3" s="3">
        <v>2</v>
      </c>
      <c r="B3" s="3" t="s">
        <v>10</v>
      </c>
      <c r="C3">
        <v>249</v>
      </c>
      <c r="D3">
        <v>249</v>
      </c>
      <c r="E3">
        <v>150</v>
      </c>
      <c r="G3" t="s">
        <v>44</v>
      </c>
      <c r="L3">
        <v>14</v>
      </c>
      <c r="O3" t="s">
        <v>766</v>
      </c>
      <c r="Q3" t="s">
        <v>787</v>
      </c>
    </row>
    <row r="4" spans="1:17" ht="19.5" customHeight="1" x14ac:dyDescent="0.2">
      <c r="A4" s="3">
        <v>3</v>
      </c>
      <c r="B4" s="3" t="s">
        <v>11</v>
      </c>
      <c r="C4">
        <v>249</v>
      </c>
      <c r="D4">
        <v>249</v>
      </c>
      <c r="E4">
        <v>150</v>
      </c>
      <c r="G4" t="s">
        <v>87</v>
      </c>
      <c r="L4">
        <v>15</v>
      </c>
      <c r="O4" t="s">
        <v>769</v>
      </c>
      <c r="Q4" t="s">
        <v>773</v>
      </c>
    </row>
    <row r="5" spans="1:17" ht="19.5" customHeight="1" x14ac:dyDescent="0.2">
      <c r="A5" s="3">
        <v>4</v>
      </c>
      <c r="B5" s="3" t="s">
        <v>12</v>
      </c>
      <c r="C5">
        <v>249</v>
      </c>
      <c r="D5">
        <v>249</v>
      </c>
      <c r="E5">
        <v>150</v>
      </c>
      <c r="G5" t="s">
        <v>154</v>
      </c>
      <c r="O5" t="s">
        <v>3</v>
      </c>
      <c r="Q5" t="s">
        <v>792</v>
      </c>
    </row>
    <row r="6" spans="1:17" ht="19.5" customHeight="1" x14ac:dyDescent="0.2">
      <c r="A6" s="3">
        <v>5</v>
      </c>
      <c r="B6" s="3" t="s">
        <v>13</v>
      </c>
      <c r="C6">
        <v>249</v>
      </c>
      <c r="D6">
        <v>249</v>
      </c>
      <c r="E6">
        <v>150</v>
      </c>
      <c r="G6" t="s">
        <v>178</v>
      </c>
      <c r="O6" t="s">
        <v>768</v>
      </c>
      <c r="Q6" t="s">
        <v>772</v>
      </c>
    </row>
    <row r="7" spans="1:17" ht="19.5" customHeight="1" x14ac:dyDescent="0.2">
      <c r="A7" s="3">
        <v>6</v>
      </c>
      <c r="B7" s="3" t="s">
        <v>14</v>
      </c>
      <c r="C7">
        <v>249</v>
      </c>
      <c r="D7">
        <v>249</v>
      </c>
      <c r="E7">
        <v>150</v>
      </c>
      <c r="G7" t="s">
        <v>245</v>
      </c>
      <c r="O7" t="s">
        <v>753</v>
      </c>
      <c r="Q7" t="s">
        <v>788</v>
      </c>
    </row>
    <row r="8" spans="1:17" ht="19.5" customHeight="1" x14ac:dyDescent="0.2">
      <c r="A8" s="3">
        <v>7</v>
      </c>
      <c r="B8" s="3" t="s">
        <v>15</v>
      </c>
      <c r="C8">
        <v>249</v>
      </c>
      <c r="D8">
        <v>249</v>
      </c>
      <c r="E8">
        <v>150</v>
      </c>
      <c r="G8" t="s">
        <v>92</v>
      </c>
      <c r="O8" t="s">
        <v>761</v>
      </c>
      <c r="Q8" t="s">
        <v>782</v>
      </c>
    </row>
    <row r="9" spans="1:17" ht="19.5" customHeight="1" x14ac:dyDescent="0.2">
      <c r="A9" s="3">
        <v>8</v>
      </c>
      <c r="B9" s="3" t="s">
        <v>16</v>
      </c>
      <c r="C9">
        <v>249</v>
      </c>
      <c r="D9">
        <v>249</v>
      </c>
      <c r="E9">
        <v>150</v>
      </c>
      <c r="G9" t="s">
        <v>28</v>
      </c>
      <c r="O9" t="s">
        <v>759</v>
      </c>
      <c r="Q9" t="s">
        <v>779</v>
      </c>
    </row>
    <row r="10" spans="1:17" ht="19.5" customHeight="1" x14ac:dyDescent="0.2">
      <c r="A10" s="3">
        <v>9</v>
      </c>
      <c r="B10" s="3" t="s">
        <v>17</v>
      </c>
      <c r="C10">
        <v>249</v>
      </c>
      <c r="D10">
        <v>249</v>
      </c>
      <c r="E10">
        <v>150</v>
      </c>
      <c r="O10" t="s">
        <v>6</v>
      </c>
      <c r="Q10" t="s">
        <v>790</v>
      </c>
    </row>
    <row r="11" spans="1:17" ht="19.5" customHeight="1" x14ac:dyDescent="0.2">
      <c r="A11" s="3">
        <v>10</v>
      </c>
      <c r="B11" s="3" t="s">
        <v>18</v>
      </c>
      <c r="C11">
        <v>249</v>
      </c>
      <c r="D11">
        <v>249</v>
      </c>
      <c r="E11">
        <v>150</v>
      </c>
      <c r="O11" t="s">
        <v>755</v>
      </c>
      <c r="Q11" t="s">
        <v>789</v>
      </c>
    </row>
    <row r="12" spans="1:17" ht="19.5" customHeight="1" x14ac:dyDescent="0.2">
      <c r="A12" s="3">
        <v>11</v>
      </c>
      <c r="B12" s="3" t="s">
        <v>19</v>
      </c>
      <c r="C12">
        <v>249</v>
      </c>
      <c r="D12">
        <v>249</v>
      </c>
      <c r="E12">
        <v>150</v>
      </c>
      <c r="O12" t="s">
        <v>754</v>
      </c>
      <c r="Q12" t="s">
        <v>795</v>
      </c>
    </row>
    <row r="13" spans="1:17" ht="19.5" customHeight="1" x14ac:dyDescent="0.2">
      <c r="A13" s="3">
        <v>12</v>
      </c>
      <c r="B13" s="3" t="s">
        <v>20</v>
      </c>
      <c r="C13">
        <v>249</v>
      </c>
      <c r="D13">
        <v>249</v>
      </c>
      <c r="E13">
        <v>150</v>
      </c>
      <c r="O13" t="s">
        <v>770</v>
      </c>
      <c r="Q13" t="s">
        <v>774</v>
      </c>
    </row>
    <row r="14" spans="1:17" ht="19.5" customHeight="1" x14ac:dyDescent="0.2">
      <c r="A14" s="3">
        <v>13</v>
      </c>
      <c r="B14" s="3" t="s">
        <v>21</v>
      </c>
      <c r="C14">
        <v>249</v>
      </c>
      <c r="D14">
        <v>249</v>
      </c>
      <c r="E14">
        <v>150</v>
      </c>
      <c r="O14" t="s">
        <v>757</v>
      </c>
      <c r="Q14" t="s">
        <v>776</v>
      </c>
    </row>
    <row r="15" spans="1:17" ht="19.5" customHeight="1" x14ac:dyDescent="0.2">
      <c r="A15" s="3">
        <v>14</v>
      </c>
      <c r="B15" s="3" t="s">
        <v>22</v>
      </c>
      <c r="C15">
        <v>249</v>
      </c>
      <c r="D15">
        <v>249</v>
      </c>
      <c r="E15">
        <v>150</v>
      </c>
      <c r="O15" t="s">
        <v>758</v>
      </c>
      <c r="Q15" t="s">
        <v>780</v>
      </c>
    </row>
    <row r="16" spans="1:17" ht="19.5" customHeight="1" x14ac:dyDescent="0.2">
      <c r="A16" s="3">
        <v>15</v>
      </c>
      <c r="B16" s="3" t="s">
        <v>23</v>
      </c>
      <c r="C16">
        <v>249</v>
      </c>
      <c r="D16">
        <v>249</v>
      </c>
      <c r="E16">
        <v>150</v>
      </c>
      <c r="O16" t="s">
        <v>760</v>
      </c>
      <c r="Q16" t="s">
        <v>781</v>
      </c>
    </row>
    <row r="17" spans="1:24" ht="19.5" customHeight="1" x14ac:dyDescent="0.2">
      <c r="A17" s="3">
        <v>16</v>
      </c>
      <c r="B17" s="3" t="s">
        <v>24</v>
      </c>
      <c r="C17">
        <v>249</v>
      </c>
      <c r="D17">
        <v>249</v>
      </c>
      <c r="E17">
        <v>150</v>
      </c>
      <c r="O17" t="s">
        <v>581</v>
      </c>
      <c r="Q17" t="s">
        <v>791</v>
      </c>
    </row>
    <row r="18" spans="1:24" ht="19.5" customHeight="1" x14ac:dyDescent="0.2">
      <c r="A18" s="3">
        <v>17</v>
      </c>
      <c r="B18" s="3" t="s">
        <v>25</v>
      </c>
      <c r="C18">
        <v>249</v>
      </c>
      <c r="D18">
        <v>249</v>
      </c>
      <c r="E18">
        <v>150</v>
      </c>
      <c r="O18" t="s">
        <v>762</v>
      </c>
      <c r="Q18" t="s">
        <v>783</v>
      </c>
    </row>
    <row r="19" spans="1:24" ht="19.5" customHeight="1" x14ac:dyDescent="0.2">
      <c r="A19" s="3">
        <v>18</v>
      </c>
      <c r="B19" s="3" t="s">
        <v>26</v>
      </c>
      <c r="C19">
        <v>249</v>
      </c>
      <c r="D19">
        <v>249</v>
      </c>
      <c r="E19">
        <v>150</v>
      </c>
      <c r="O19" t="s">
        <v>767</v>
      </c>
      <c r="Q19" t="s">
        <v>778</v>
      </c>
    </row>
    <row r="20" spans="1:24" ht="19.5" customHeight="1" x14ac:dyDescent="0.2">
      <c r="A20" s="3">
        <v>19</v>
      </c>
      <c r="B20" s="3" t="s">
        <v>27</v>
      </c>
      <c r="C20">
        <v>249</v>
      </c>
      <c r="D20">
        <v>249</v>
      </c>
      <c r="E20">
        <v>150</v>
      </c>
      <c r="O20" t="s">
        <v>771</v>
      </c>
      <c r="Q20" t="s">
        <v>775</v>
      </c>
    </row>
    <row r="21" spans="1:24" ht="19.5" customHeight="1" x14ac:dyDescent="0.2">
      <c r="A21" s="3">
        <v>20</v>
      </c>
      <c r="B21" s="3" t="s">
        <v>28</v>
      </c>
      <c r="C21">
        <v>50</v>
      </c>
      <c r="D21">
        <v>249</v>
      </c>
      <c r="E21">
        <v>150</v>
      </c>
      <c r="O21" t="s">
        <v>4</v>
      </c>
      <c r="Q21" t="s">
        <v>803</v>
      </c>
    </row>
    <row r="22" spans="1:24" ht="19.5" customHeight="1" x14ac:dyDescent="0.2">
      <c r="A22" s="3">
        <v>21</v>
      </c>
      <c r="B22" s="3" t="s">
        <v>29</v>
      </c>
      <c r="C22">
        <v>249</v>
      </c>
      <c r="D22">
        <v>249</v>
      </c>
      <c r="E22">
        <v>150</v>
      </c>
      <c r="O22" t="s">
        <v>764</v>
      </c>
      <c r="Q22" t="s">
        <v>785</v>
      </c>
    </row>
    <row r="23" spans="1:24" ht="19.5" customHeight="1" x14ac:dyDescent="0.2">
      <c r="A23" s="3">
        <v>22</v>
      </c>
      <c r="B23" s="3" t="s">
        <v>30</v>
      </c>
      <c r="C23">
        <v>249</v>
      </c>
      <c r="D23">
        <v>249</v>
      </c>
      <c r="E23">
        <v>150</v>
      </c>
      <c r="O23" t="s">
        <v>801</v>
      </c>
      <c r="Q23" t="s">
        <v>805</v>
      </c>
    </row>
    <row r="24" spans="1:24" ht="19.5" customHeight="1" thickBot="1" x14ac:dyDescent="0.25">
      <c r="A24" s="3">
        <v>23</v>
      </c>
      <c r="B24" s="3" t="s">
        <v>31</v>
      </c>
      <c r="C24">
        <v>249</v>
      </c>
      <c r="D24">
        <v>249</v>
      </c>
      <c r="E24">
        <v>150</v>
      </c>
      <c r="O24" s="232" t="s">
        <v>756</v>
      </c>
      <c r="P24" s="232"/>
      <c r="Q24" s="232" t="s">
        <v>794</v>
      </c>
      <c r="R24" s="232"/>
      <c r="S24" s="232"/>
      <c r="T24" s="232"/>
      <c r="U24" s="232"/>
      <c r="V24" s="232"/>
      <c r="W24" s="232"/>
      <c r="X24" s="232"/>
    </row>
    <row r="25" spans="1:24" ht="19.5" customHeight="1" x14ac:dyDescent="0.2">
      <c r="A25" s="3">
        <v>24</v>
      </c>
      <c r="B25" s="3" t="s">
        <v>32</v>
      </c>
      <c r="C25">
        <v>249</v>
      </c>
      <c r="D25">
        <v>249</v>
      </c>
      <c r="E25">
        <v>150</v>
      </c>
      <c r="O25" t="s">
        <v>638</v>
      </c>
      <c r="Q25" t="s">
        <v>804</v>
      </c>
    </row>
    <row r="26" spans="1:24" ht="19.5" customHeight="1" x14ac:dyDescent="0.2">
      <c r="A26" s="3">
        <v>25</v>
      </c>
      <c r="B26" s="3" t="s">
        <v>33</v>
      </c>
      <c r="C26">
        <v>249</v>
      </c>
      <c r="D26">
        <v>249</v>
      </c>
      <c r="E26">
        <v>150</v>
      </c>
      <c r="O26" t="s">
        <v>765</v>
      </c>
      <c r="Q26" t="s">
        <v>786</v>
      </c>
    </row>
    <row r="27" spans="1:24" ht="19.5" customHeight="1" x14ac:dyDescent="0.2">
      <c r="A27" s="3">
        <v>26</v>
      </c>
      <c r="B27" s="3" t="s">
        <v>34</v>
      </c>
      <c r="C27">
        <v>249</v>
      </c>
      <c r="D27">
        <v>249</v>
      </c>
      <c r="E27">
        <v>150</v>
      </c>
      <c r="O27" t="s">
        <v>802</v>
      </c>
      <c r="Q27" t="s">
        <v>806</v>
      </c>
    </row>
    <row r="28" spans="1:24" ht="19.5" customHeight="1" x14ac:dyDescent="0.2">
      <c r="A28" s="3">
        <v>27</v>
      </c>
      <c r="B28" s="3" t="s">
        <v>35</v>
      </c>
      <c r="C28">
        <v>249</v>
      </c>
      <c r="D28">
        <v>249</v>
      </c>
      <c r="E28">
        <v>150</v>
      </c>
      <c r="O28" t="s">
        <v>5</v>
      </c>
      <c r="Q28" t="s">
        <v>793</v>
      </c>
    </row>
    <row r="29" spans="1:24" ht="19.5" customHeight="1" x14ac:dyDescent="0.2">
      <c r="A29" s="3">
        <v>28</v>
      </c>
      <c r="B29" s="3" t="s">
        <v>36</v>
      </c>
      <c r="C29">
        <v>249</v>
      </c>
      <c r="D29">
        <v>249</v>
      </c>
      <c r="E29">
        <v>150</v>
      </c>
    </row>
    <row r="30" spans="1:24" ht="19.5" customHeight="1" x14ac:dyDescent="0.2">
      <c r="A30" s="3">
        <v>29</v>
      </c>
      <c r="B30" s="3" t="s">
        <v>37</v>
      </c>
      <c r="C30">
        <v>249</v>
      </c>
      <c r="D30">
        <v>249</v>
      </c>
      <c r="E30">
        <v>150</v>
      </c>
    </row>
    <row r="31" spans="1:24" ht="19.5" customHeight="1" x14ac:dyDescent="0.2">
      <c r="A31" s="3">
        <v>30</v>
      </c>
      <c r="B31" s="3" t="s">
        <v>38</v>
      </c>
      <c r="C31">
        <v>249</v>
      </c>
      <c r="D31">
        <v>249</v>
      </c>
      <c r="E31">
        <v>150</v>
      </c>
    </row>
    <row r="32" spans="1:24" ht="19.5" customHeight="1" x14ac:dyDescent="0.2">
      <c r="A32" s="3">
        <v>31</v>
      </c>
      <c r="B32" s="3" t="s">
        <v>39</v>
      </c>
      <c r="C32">
        <v>249</v>
      </c>
      <c r="D32">
        <v>249</v>
      </c>
      <c r="E32">
        <v>150</v>
      </c>
    </row>
    <row r="33" spans="1:5" ht="19.5" customHeight="1" x14ac:dyDescent="0.2">
      <c r="A33" s="3">
        <v>32</v>
      </c>
      <c r="B33" s="3" t="s">
        <v>40</v>
      </c>
      <c r="C33">
        <v>249</v>
      </c>
      <c r="D33">
        <v>249</v>
      </c>
      <c r="E33">
        <v>150</v>
      </c>
    </row>
    <row r="34" spans="1:5" ht="19.5" customHeight="1" x14ac:dyDescent="0.2">
      <c r="A34" s="3">
        <v>33</v>
      </c>
      <c r="B34" s="3" t="s">
        <v>41</v>
      </c>
      <c r="C34">
        <v>249</v>
      </c>
      <c r="D34">
        <v>249</v>
      </c>
      <c r="E34">
        <v>150</v>
      </c>
    </row>
    <row r="35" spans="1:5" ht="19.5" customHeight="1" x14ac:dyDescent="0.2">
      <c r="A35" s="3">
        <v>34</v>
      </c>
      <c r="B35" s="3" t="s">
        <v>42</v>
      </c>
      <c r="C35">
        <v>249</v>
      </c>
      <c r="D35">
        <v>249</v>
      </c>
      <c r="E35">
        <v>150</v>
      </c>
    </row>
    <row r="36" spans="1:5" ht="19.5" customHeight="1" x14ac:dyDescent="0.2">
      <c r="A36" s="3">
        <v>35</v>
      </c>
      <c r="B36" s="3" t="s">
        <v>43</v>
      </c>
      <c r="C36">
        <v>249</v>
      </c>
      <c r="D36">
        <v>249</v>
      </c>
      <c r="E36">
        <v>150</v>
      </c>
    </row>
    <row r="37" spans="1:5" ht="19.5" customHeight="1" x14ac:dyDescent="0.2">
      <c r="A37" s="3">
        <v>36</v>
      </c>
      <c r="B37" s="3" t="s">
        <v>44</v>
      </c>
      <c r="C37">
        <v>50</v>
      </c>
      <c r="D37">
        <v>249</v>
      </c>
      <c r="E37">
        <v>150</v>
      </c>
    </row>
    <row r="38" spans="1:5" ht="19.5" customHeight="1" x14ac:dyDescent="0.2">
      <c r="A38" s="3">
        <v>37</v>
      </c>
      <c r="B38" s="3" t="s">
        <v>45</v>
      </c>
      <c r="C38">
        <v>249</v>
      </c>
      <c r="D38">
        <v>249</v>
      </c>
      <c r="E38">
        <v>150</v>
      </c>
    </row>
    <row r="39" spans="1:5" ht="19.5" customHeight="1" x14ac:dyDescent="0.2">
      <c r="A39" s="3">
        <v>38</v>
      </c>
      <c r="B39" s="3" t="s">
        <v>46</v>
      </c>
      <c r="C39">
        <v>249</v>
      </c>
      <c r="D39">
        <v>249</v>
      </c>
      <c r="E39">
        <v>150</v>
      </c>
    </row>
    <row r="40" spans="1:5" ht="19.5" customHeight="1" x14ac:dyDescent="0.2">
      <c r="A40" s="3">
        <v>39</v>
      </c>
      <c r="B40" s="3" t="s">
        <v>47</v>
      </c>
      <c r="C40">
        <v>249</v>
      </c>
      <c r="D40">
        <v>249</v>
      </c>
      <c r="E40">
        <v>150</v>
      </c>
    </row>
    <row r="41" spans="1:5" ht="19.5" customHeight="1" x14ac:dyDescent="0.2">
      <c r="A41" s="3">
        <v>40</v>
      </c>
      <c r="B41" s="3" t="s">
        <v>48</v>
      </c>
      <c r="C41">
        <v>249</v>
      </c>
      <c r="D41">
        <v>249</v>
      </c>
      <c r="E41">
        <v>150</v>
      </c>
    </row>
    <row r="42" spans="1:5" ht="19.5" customHeight="1" x14ac:dyDescent="0.2">
      <c r="A42" s="3">
        <v>41</v>
      </c>
      <c r="B42" s="3" t="s">
        <v>49</v>
      </c>
      <c r="C42">
        <v>249</v>
      </c>
      <c r="D42">
        <v>249</v>
      </c>
      <c r="E42">
        <v>150</v>
      </c>
    </row>
    <row r="43" spans="1:5" ht="19.5" customHeight="1" x14ac:dyDescent="0.2">
      <c r="A43" s="3">
        <v>42</v>
      </c>
      <c r="B43" s="3" t="s">
        <v>50</v>
      </c>
      <c r="C43">
        <v>249</v>
      </c>
      <c r="D43">
        <v>249</v>
      </c>
      <c r="E43">
        <v>150</v>
      </c>
    </row>
    <row r="44" spans="1:5" ht="19.5" customHeight="1" x14ac:dyDescent="0.2">
      <c r="A44" s="3">
        <v>43</v>
      </c>
      <c r="B44" s="3" t="s">
        <v>51</v>
      </c>
      <c r="C44">
        <v>50</v>
      </c>
      <c r="D44">
        <v>249</v>
      </c>
      <c r="E44">
        <v>150</v>
      </c>
    </row>
    <row r="45" spans="1:5" ht="19.5" customHeight="1" x14ac:dyDescent="0.2">
      <c r="A45" s="3">
        <v>44</v>
      </c>
      <c r="B45" s="3" t="s">
        <v>52</v>
      </c>
      <c r="C45">
        <v>249</v>
      </c>
      <c r="D45">
        <v>249</v>
      </c>
      <c r="E45">
        <v>150</v>
      </c>
    </row>
    <row r="46" spans="1:5" ht="19.5" customHeight="1" x14ac:dyDescent="0.2">
      <c r="A46" s="3">
        <v>45</v>
      </c>
      <c r="B46" s="3" t="s">
        <v>53</v>
      </c>
      <c r="C46">
        <v>249</v>
      </c>
      <c r="D46">
        <v>249</v>
      </c>
      <c r="E46">
        <v>150</v>
      </c>
    </row>
    <row r="47" spans="1:5" ht="19.5" customHeight="1" x14ac:dyDescent="0.2">
      <c r="A47" s="3">
        <v>46</v>
      </c>
      <c r="B47" s="3" t="s">
        <v>54</v>
      </c>
      <c r="C47">
        <v>249</v>
      </c>
      <c r="D47">
        <v>249</v>
      </c>
      <c r="E47">
        <v>150</v>
      </c>
    </row>
    <row r="48" spans="1:5" ht="19.5" customHeight="1" x14ac:dyDescent="0.2">
      <c r="A48" s="3">
        <v>47</v>
      </c>
      <c r="B48" s="3" t="s">
        <v>55</v>
      </c>
      <c r="C48">
        <v>249</v>
      </c>
      <c r="D48">
        <v>249</v>
      </c>
      <c r="E48">
        <v>150</v>
      </c>
    </row>
    <row r="49" spans="1:5" ht="19.5" customHeight="1" x14ac:dyDescent="0.2">
      <c r="A49" s="3">
        <v>48</v>
      </c>
      <c r="B49" s="3" t="s">
        <v>56</v>
      </c>
      <c r="C49">
        <v>249</v>
      </c>
      <c r="D49">
        <v>249</v>
      </c>
      <c r="E49">
        <v>150</v>
      </c>
    </row>
    <row r="50" spans="1:5" ht="19.5" customHeight="1" x14ac:dyDescent="0.2">
      <c r="A50" s="3">
        <v>49</v>
      </c>
      <c r="B50" s="3" t="s">
        <v>57</v>
      </c>
      <c r="C50">
        <v>249</v>
      </c>
      <c r="D50">
        <v>249</v>
      </c>
      <c r="E50">
        <v>150</v>
      </c>
    </row>
    <row r="51" spans="1:5" ht="19.5" customHeight="1" x14ac:dyDescent="0.2">
      <c r="A51" s="3">
        <v>50</v>
      </c>
      <c r="B51" s="3" t="s">
        <v>58</v>
      </c>
      <c r="C51">
        <v>249</v>
      </c>
      <c r="D51">
        <v>249</v>
      </c>
      <c r="E51">
        <v>150</v>
      </c>
    </row>
    <row r="52" spans="1:5" ht="19.5" customHeight="1" x14ac:dyDescent="0.2">
      <c r="A52" s="3">
        <v>51</v>
      </c>
      <c r="B52" s="3" t="s">
        <v>59</v>
      </c>
      <c r="C52">
        <v>249</v>
      </c>
      <c r="D52">
        <v>249</v>
      </c>
      <c r="E52">
        <v>150</v>
      </c>
    </row>
    <row r="53" spans="1:5" ht="19.5" customHeight="1" x14ac:dyDescent="0.2">
      <c r="A53" s="3">
        <v>52</v>
      </c>
      <c r="B53" s="3" t="s">
        <v>60</v>
      </c>
      <c r="C53">
        <v>249</v>
      </c>
      <c r="D53">
        <v>249</v>
      </c>
      <c r="E53">
        <v>150</v>
      </c>
    </row>
    <row r="54" spans="1:5" ht="19.5" customHeight="1" x14ac:dyDescent="0.2">
      <c r="A54" s="3">
        <v>53</v>
      </c>
      <c r="B54" s="3" t="s">
        <v>61</v>
      </c>
      <c r="C54">
        <v>249</v>
      </c>
      <c r="D54">
        <v>249</v>
      </c>
      <c r="E54">
        <v>150</v>
      </c>
    </row>
    <row r="55" spans="1:5" ht="19.5" customHeight="1" x14ac:dyDescent="0.2">
      <c r="A55" s="3">
        <v>54</v>
      </c>
      <c r="B55" s="3" t="s">
        <v>62</v>
      </c>
      <c r="C55">
        <v>249</v>
      </c>
      <c r="D55">
        <v>249</v>
      </c>
      <c r="E55">
        <v>150</v>
      </c>
    </row>
    <row r="56" spans="1:5" ht="19.5" customHeight="1" x14ac:dyDescent="0.2">
      <c r="A56" s="3">
        <v>55</v>
      </c>
      <c r="B56" s="3" t="s">
        <v>63</v>
      </c>
      <c r="C56">
        <v>249</v>
      </c>
      <c r="D56">
        <v>249</v>
      </c>
      <c r="E56">
        <v>150</v>
      </c>
    </row>
    <row r="57" spans="1:5" ht="19.5" customHeight="1" x14ac:dyDescent="0.2">
      <c r="A57" s="3">
        <v>56</v>
      </c>
      <c r="B57" s="3" t="s">
        <v>64</v>
      </c>
      <c r="C57">
        <v>249</v>
      </c>
      <c r="D57">
        <v>249</v>
      </c>
      <c r="E57">
        <v>150</v>
      </c>
    </row>
    <row r="58" spans="1:5" ht="19.5" customHeight="1" x14ac:dyDescent="0.2">
      <c r="A58" s="3">
        <v>57</v>
      </c>
      <c r="B58" s="3" t="s">
        <v>65</v>
      </c>
      <c r="C58">
        <v>50</v>
      </c>
      <c r="D58">
        <v>249</v>
      </c>
      <c r="E58">
        <v>150</v>
      </c>
    </row>
    <row r="59" spans="1:5" ht="19.5" customHeight="1" x14ac:dyDescent="0.2">
      <c r="A59" s="3">
        <v>58</v>
      </c>
      <c r="B59" s="3" t="s">
        <v>66</v>
      </c>
      <c r="C59">
        <v>249</v>
      </c>
      <c r="D59">
        <v>249</v>
      </c>
      <c r="E59">
        <v>150</v>
      </c>
    </row>
    <row r="60" spans="1:5" ht="19.5" customHeight="1" x14ac:dyDescent="0.2">
      <c r="A60" s="3">
        <v>59</v>
      </c>
      <c r="B60" s="3" t="s">
        <v>67</v>
      </c>
      <c r="C60">
        <v>249</v>
      </c>
      <c r="D60">
        <v>249</v>
      </c>
      <c r="E60">
        <v>150</v>
      </c>
    </row>
    <row r="61" spans="1:5" ht="19.5" customHeight="1" x14ac:dyDescent="0.2">
      <c r="A61" s="3">
        <v>60</v>
      </c>
      <c r="B61" s="3" t="s">
        <v>68</v>
      </c>
      <c r="C61">
        <v>249</v>
      </c>
      <c r="D61">
        <v>249</v>
      </c>
      <c r="E61">
        <v>150</v>
      </c>
    </row>
    <row r="62" spans="1:5" ht="19.5" customHeight="1" x14ac:dyDescent="0.2">
      <c r="A62" s="3">
        <v>61</v>
      </c>
      <c r="B62" s="3" t="s">
        <v>69</v>
      </c>
      <c r="C62">
        <v>50</v>
      </c>
      <c r="D62">
        <v>249</v>
      </c>
      <c r="E62">
        <v>150</v>
      </c>
    </row>
    <row r="63" spans="1:5" ht="19.5" customHeight="1" x14ac:dyDescent="0.2">
      <c r="A63" s="3">
        <v>62</v>
      </c>
      <c r="B63" s="3" t="s">
        <v>70</v>
      </c>
      <c r="C63">
        <v>249</v>
      </c>
      <c r="D63">
        <v>249</v>
      </c>
      <c r="E63">
        <v>150</v>
      </c>
    </row>
    <row r="64" spans="1:5" ht="19.5" customHeight="1" x14ac:dyDescent="0.2">
      <c r="A64" s="3">
        <v>63</v>
      </c>
      <c r="B64" s="3" t="s">
        <v>71</v>
      </c>
      <c r="C64">
        <v>249</v>
      </c>
      <c r="D64">
        <v>249</v>
      </c>
      <c r="E64">
        <v>150</v>
      </c>
    </row>
    <row r="65" spans="1:5" ht="19.5" customHeight="1" x14ac:dyDescent="0.2">
      <c r="A65" s="3">
        <v>64</v>
      </c>
      <c r="B65" s="3" t="s">
        <v>72</v>
      </c>
      <c r="C65">
        <v>249</v>
      </c>
      <c r="D65">
        <v>249</v>
      </c>
      <c r="E65">
        <v>150</v>
      </c>
    </row>
    <row r="66" spans="1:5" ht="19.5" customHeight="1" x14ac:dyDescent="0.2">
      <c r="A66" s="3">
        <v>65</v>
      </c>
      <c r="B66" s="3" t="s">
        <v>73</v>
      </c>
      <c r="C66">
        <v>249</v>
      </c>
      <c r="D66">
        <v>249</v>
      </c>
      <c r="E66">
        <v>150</v>
      </c>
    </row>
    <row r="67" spans="1:5" ht="19.5" customHeight="1" x14ac:dyDescent="0.2">
      <c r="A67" s="3">
        <v>66</v>
      </c>
      <c r="B67" s="3" t="s">
        <v>74</v>
      </c>
      <c r="C67">
        <v>249</v>
      </c>
      <c r="D67">
        <v>249</v>
      </c>
      <c r="E67">
        <v>150</v>
      </c>
    </row>
    <row r="68" spans="1:5" ht="19.5" customHeight="1" x14ac:dyDescent="0.2">
      <c r="A68" s="3">
        <v>67</v>
      </c>
      <c r="B68" s="3" t="s">
        <v>75</v>
      </c>
      <c r="C68">
        <v>249</v>
      </c>
      <c r="D68">
        <v>249</v>
      </c>
      <c r="E68">
        <v>150</v>
      </c>
    </row>
    <row r="69" spans="1:5" ht="19.5" customHeight="1" x14ac:dyDescent="0.2">
      <c r="A69" s="3">
        <v>68</v>
      </c>
      <c r="B69" s="3" t="s">
        <v>76</v>
      </c>
      <c r="C69">
        <v>249</v>
      </c>
      <c r="D69">
        <v>249</v>
      </c>
      <c r="E69">
        <v>150</v>
      </c>
    </row>
    <row r="70" spans="1:5" ht="19.5" customHeight="1" x14ac:dyDescent="0.2">
      <c r="A70" s="3">
        <v>69</v>
      </c>
      <c r="B70" s="3" t="s">
        <v>77</v>
      </c>
      <c r="C70">
        <v>249</v>
      </c>
      <c r="D70">
        <v>249</v>
      </c>
      <c r="E70">
        <v>150</v>
      </c>
    </row>
    <row r="71" spans="1:5" ht="19.5" customHeight="1" x14ac:dyDescent="0.2">
      <c r="A71" s="3">
        <v>70</v>
      </c>
      <c r="B71" s="3" t="s">
        <v>78</v>
      </c>
      <c r="C71">
        <v>50</v>
      </c>
      <c r="D71">
        <v>249</v>
      </c>
      <c r="E71">
        <v>150</v>
      </c>
    </row>
    <row r="72" spans="1:5" ht="19.5" customHeight="1" x14ac:dyDescent="0.2">
      <c r="A72" s="3">
        <v>71</v>
      </c>
      <c r="B72" s="3" t="s">
        <v>79</v>
      </c>
      <c r="C72">
        <v>249</v>
      </c>
      <c r="D72">
        <v>100</v>
      </c>
      <c r="E72">
        <v>300</v>
      </c>
    </row>
    <row r="73" spans="1:5" ht="19.5" customHeight="1" x14ac:dyDescent="0.2">
      <c r="A73" s="3">
        <v>72</v>
      </c>
      <c r="B73" s="3" t="s">
        <v>80</v>
      </c>
      <c r="C73">
        <v>249</v>
      </c>
      <c r="D73">
        <v>249</v>
      </c>
      <c r="E73">
        <v>150</v>
      </c>
    </row>
    <row r="74" spans="1:5" ht="19.5" customHeight="1" x14ac:dyDescent="0.2">
      <c r="A74" s="3">
        <v>73</v>
      </c>
      <c r="B74" s="3" t="s">
        <v>81</v>
      </c>
      <c r="C74">
        <v>249</v>
      </c>
      <c r="D74">
        <v>249</v>
      </c>
      <c r="E74">
        <v>150</v>
      </c>
    </row>
    <row r="75" spans="1:5" ht="19.5" customHeight="1" x14ac:dyDescent="0.2">
      <c r="A75" s="3">
        <v>74</v>
      </c>
      <c r="B75" s="3" t="s">
        <v>82</v>
      </c>
      <c r="C75">
        <v>249</v>
      </c>
      <c r="D75">
        <v>249</v>
      </c>
      <c r="E75">
        <v>150</v>
      </c>
    </row>
    <row r="76" spans="1:5" ht="19.5" customHeight="1" x14ac:dyDescent="0.2">
      <c r="A76" s="3">
        <v>75</v>
      </c>
      <c r="B76" s="3" t="s">
        <v>83</v>
      </c>
      <c r="C76">
        <v>249</v>
      </c>
      <c r="D76">
        <v>249</v>
      </c>
      <c r="E76">
        <v>150</v>
      </c>
    </row>
    <row r="77" spans="1:5" ht="19.5" customHeight="1" x14ac:dyDescent="0.2">
      <c r="A77" s="3">
        <v>76</v>
      </c>
      <c r="B77" s="3" t="s">
        <v>84</v>
      </c>
      <c r="C77">
        <v>249</v>
      </c>
      <c r="D77">
        <v>249</v>
      </c>
      <c r="E77">
        <v>150</v>
      </c>
    </row>
    <row r="78" spans="1:5" ht="19.5" customHeight="1" x14ac:dyDescent="0.2">
      <c r="A78" s="3">
        <v>77</v>
      </c>
      <c r="B78" s="3" t="s">
        <v>85</v>
      </c>
      <c r="C78">
        <v>249</v>
      </c>
      <c r="D78">
        <v>249</v>
      </c>
      <c r="E78">
        <v>150</v>
      </c>
    </row>
    <row r="79" spans="1:5" ht="19.5" customHeight="1" x14ac:dyDescent="0.2">
      <c r="A79" s="3">
        <v>78</v>
      </c>
      <c r="B79" s="3" t="s">
        <v>86</v>
      </c>
      <c r="C79">
        <v>249</v>
      </c>
      <c r="D79">
        <v>249</v>
      </c>
      <c r="E79">
        <v>150</v>
      </c>
    </row>
    <row r="80" spans="1:5" ht="19.5" customHeight="1" x14ac:dyDescent="0.2">
      <c r="A80" s="3">
        <v>79</v>
      </c>
      <c r="B80" s="3" t="s">
        <v>87</v>
      </c>
      <c r="C80">
        <v>50</v>
      </c>
      <c r="D80">
        <v>249</v>
      </c>
      <c r="E80">
        <v>150</v>
      </c>
    </row>
    <row r="81" spans="1:5" ht="19.5" customHeight="1" x14ac:dyDescent="0.2">
      <c r="A81" s="3">
        <v>80</v>
      </c>
      <c r="B81" s="3" t="s">
        <v>88</v>
      </c>
      <c r="C81">
        <v>249</v>
      </c>
      <c r="D81">
        <v>249</v>
      </c>
      <c r="E81">
        <v>150</v>
      </c>
    </row>
    <row r="82" spans="1:5" ht="19.5" customHeight="1" x14ac:dyDescent="0.2">
      <c r="A82" s="3">
        <v>81</v>
      </c>
      <c r="B82" s="3" t="s">
        <v>89</v>
      </c>
      <c r="C82">
        <v>249</v>
      </c>
      <c r="D82">
        <v>249</v>
      </c>
      <c r="E82">
        <v>150</v>
      </c>
    </row>
    <row r="83" spans="1:5" ht="19.5" customHeight="1" x14ac:dyDescent="0.2">
      <c r="A83" s="3">
        <v>82</v>
      </c>
      <c r="B83" s="3" t="s">
        <v>90</v>
      </c>
      <c r="C83">
        <v>249</v>
      </c>
      <c r="D83">
        <v>249</v>
      </c>
      <c r="E83">
        <v>150</v>
      </c>
    </row>
    <row r="84" spans="1:5" ht="19.5" customHeight="1" x14ac:dyDescent="0.2">
      <c r="A84" s="3">
        <v>83</v>
      </c>
      <c r="B84" s="3" t="s">
        <v>91</v>
      </c>
      <c r="C84">
        <v>249</v>
      </c>
      <c r="D84">
        <v>249</v>
      </c>
      <c r="E84">
        <v>150</v>
      </c>
    </row>
    <row r="85" spans="1:5" ht="19.5" customHeight="1" x14ac:dyDescent="0.2">
      <c r="A85" s="3">
        <v>84</v>
      </c>
      <c r="B85" s="3" t="s">
        <v>92</v>
      </c>
      <c r="C85">
        <v>50</v>
      </c>
      <c r="D85">
        <v>249</v>
      </c>
      <c r="E85">
        <v>150</v>
      </c>
    </row>
    <row r="86" spans="1:5" ht="19.5" customHeight="1" x14ac:dyDescent="0.2">
      <c r="A86" s="3">
        <v>85</v>
      </c>
      <c r="B86" s="3" t="s">
        <v>93</v>
      </c>
      <c r="C86">
        <v>249</v>
      </c>
      <c r="D86">
        <v>249</v>
      </c>
      <c r="E86">
        <v>150</v>
      </c>
    </row>
    <row r="87" spans="1:5" ht="19.5" customHeight="1" x14ac:dyDescent="0.2">
      <c r="A87" s="3">
        <v>86</v>
      </c>
      <c r="B87" s="3" t="s">
        <v>94</v>
      </c>
      <c r="C87">
        <v>249</v>
      </c>
      <c r="D87">
        <v>249</v>
      </c>
      <c r="E87">
        <v>150</v>
      </c>
    </row>
    <row r="88" spans="1:5" ht="19.5" customHeight="1" x14ac:dyDescent="0.2">
      <c r="A88" s="3">
        <v>87</v>
      </c>
      <c r="B88" s="3" t="s">
        <v>95</v>
      </c>
      <c r="C88">
        <v>249</v>
      </c>
      <c r="D88">
        <v>249</v>
      </c>
      <c r="E88">
        <v>150</v>
      </c>
    </row>
    <row r="89" spans="1:5" ht="19.5" customHeight="1" x14ac:dyDescent="0.2">
      <c r="A89" s="3">
        <v>88</v>
      </c>
      <c r="B89" s="3" t="s">
        <v>96</v>
      </c>
      <c r="C89">
        <v>249</v>
      </c>
      <c r="D89">
        <v>249</v>
      </c>
      <c r="E89">
        <v>150</v>
      </c>
    </row>
    <row r="90" spans="1:5" ht="19.5" customHeight="1" x14ac:dyDescent="0.2">
      <c r="A90" s="3">
        <v>89</v>
      </c>
      <c r="B90" s="3" t="s">
        <v>97</v>
      </c>
      <c r="C90">
        <v>249</v>
      </c>
      <c r="D90">
        <v>249</v>
      </c>
      <c r="E90">
        <v>150</v>
      </c>
    </row>
    <row r="91" spans="1:5" ht="19.5" customHeight="1" x14ac:dyDescent="0.2">
      <c r="A91" s="3">
        <v>90</v>
      </c>
      <c r="B91" s="3" t="s">
        <v>98</v>
      </c>
      <c r="C91">
        <v>249</v>
      </c>
      <c r="D91">
        <v>249</v>
      </c>
      <c r="E91">
        <v>150</v>
      </c>
    </row>
    <row r="92" spans="1:5" ht="19.5" customHeight="1" x14ac:dyDescent="0.2">
      <c r="A92" s="3">
        <v>91</v>
      </c>
      <c r="B92" s="3" t="s">
        <v>99</v>
      </c>
      <c r="C92">
        <v>249</v>
      </c>
      <c r="D92">
        <v>249</v>
      </c>
      <c r="E92">
        <v>150</v>
      </c>
    </row>
    <row r="93" spans="1:5" ht="19.5" customHeight="1" x14ac:dyDescent="0.2">
      <c r="A93" s="3">
        <v>92</v>
      </c>
      <c r="B93" s="3" t="s">
        <v>100</v>
      </c>
      <c r="C93">
        <v>249</v>
      </c>
      <c r="D93">
        <v>249</v>
      </c>
      <c r="E93">
        <v>150</v>
      </c>
    </row>
    <row r="94" spans="1:5" ht="19.5" customHeight="1" x14ac:dyDescent="0.2">
      <c r="A94" s="3">
        <v>93</v>
      </c>
      <c r="B94" s="3" t="s">
        <v>101</v>
      </c>
      <c r="C94">
        <v>249</v>
      </c>
      <c r="D94">
        <v>249</v>
      </c>
      <c r="E94">
        <v>150</v>
      </c>
    </row>
    <row r="95" spans="1:5" ht="19.5" customHeight="1" x14ac:dyDescent="0.2">
      <c r="A95" s="3">
        <v>94</v>
      </c>
      <c r="B95" s="3" t="s">
        <v>102</v>
      </c>
      <c r="C95">
        <v>249</v>
      </c>
      <c r="D95">
        <v>249</v>
      </c>
      <c r="E95">
        <v>150</v>
      </c>
    </row>
    <row r="96" spans="1:5" ht="19.5" customHeight="1" x14ac:dyDescent="0.2">
      <c r="A96" s="3">
        <v>95</v>
      </c>
      <c r="B96" s="3" t="s">
        <v>103</v>
      </c>
      <c r="C96">
        <v>249</v>
      </c>
      <c r="D96">
        <v>249</v>
      </c>
      <c r="E96">
        <v>150</v>
      </c>
    </row>
    <row r="97" spans="1:5" ht="19.5" customHeight="1" x14ac:dyDescent="0.2">
      <c r="A97" s="3">
        <v>96</v>
      </c>
      <c r="B97" s="3" t="s">
        <v>104</v>
      </c>
      <c r="C97">
        <v>249</v>
      </c>
      <c r="D97">
        <v>249</v>
      </c>
      <c r="E97">
        <v>150</v>
      </c>
    </row>
    <row r="98" spans="1:5" ht="19.5" customHeight="1" x14ac:dyDescent="0.2">
      <c r="A98" s="3">
        <v>97</v>
      </c>
      <c r="B98" s="3" t="s">
        <v>105</v>
      </c>
      <c r="C98">
        <v>249</v>
      </c>
      <c r="D98">
        <v>249</v>
      </c>
      <c r="E98">
        <v>150</v>
      </c>
    </row>
    <row r="99" spans="1:5" ht="19.5" customHeight="1" x14ac:dyDescent="0.2">
      <c r="A99" s="3">
        <v>98</v>
      </c>
      <c r="B99" s="3" t="s">
        <v>106</v>
      </c>
      <c r="C99">
        <v>249</v>
      </c>
      <c r="D99">
        <v>249</v>
      </c>
      <c r="E99">
        <v>150</v>
      </c>
    </row>
    <row r="100" spans="1:5" ht="19.5" customHeight="1" x14ac:dyDescent="0.2">
      <c r="A100" s="3">
        <v>99</v>
      </c>
      <c r="B100" s="3" t="s">
        <v>107</v>
      </c>
      <c r="C100">
        <v>249</v>
      </c>
      <c r="D100">
        <v>249</v>
      </c>
      <c r="E100">
        <v>150</v>
      </c>
    </row>
    <row r="101" spans="1:5" ht="19.5" customHeight="1" x14ac:dyDescent="0.2">
      <c r="A101" s="3">
        <v>100</v>
      </c>
      <c r="B101" s="3" t="s">
        <v>108</v>
      </c>
      <c r="C101">
        <v>249</v>
      </c>
      <c r="D101">
        <v>249</v>
      </c>
      <c r="E101">
        <v>150</v>
      </c>
    </row>
    <row r="102" spans="1:5" ht="19.5" customHeight="1" x14ac:dyDescent="0.2">
      <c r="A102" s="3">
        <v>101</v>
      </c>
      <c r="B102" s="3" t="s">
        <v>109</v>
      </c>
      <c r="C102">
        <v>50</v>
      </c>
      <c r="D102">
        <v>249</v>
      </c>
      <c r="E102">
        <v>420</v>
      </c>
    </row>
    <row r="103" spans="1:5" ht="19.5" customHeight="1" x14ac:dyDescent="0.2">
      <c r="A103" s="3">
        <v>102</v>
      </c>
      <c r="B103" s="3" t="s">
        <v>110</v>
      </c>
      <c r="C103">
        <v>249</v>
      </c>
      <c r="D103">
        <v>249</v>
      </c>
      <c r="E103">
        <v>150</v>
      </c>
    </row>
    <row r="104" spans="1:5" ht="19.5" customHeight="1" x14ac:dyDescent="0.2">
      <c r="A104" s="3">
        <v>103</v>
      </c>
      <c r="B104" s="3" t="s">
        <v>111</v>
      </c>
      <c r="C104">
        <v>249</v>
      </c>
      <c r="D104">
        <v>249</v>
      </c>
      <c r="E104">
        <v>150</v>
      </c>
    </row>
    <row r="105" spans="1:5" ht="19.5" customHeight="1" x14ac:dyDescent="0.2">
      <c r="A105" s="3">
        <v>104</v>
      </c>
      <c r="B105" s="3" t="s">
        <v>112</v>
      </c>
      <c r="C105">
        <v>249</v>
      </c>
      <c r="D105">
        <v>249</v>
      </c>
      <c r="E105">
        <v>150</v>
      </c>
    </row>
    <row r="106" spans="1:5" ht="19.5" customHeight="1" x14ac:dyDescent="0.2">
      <c r="A106" s="3">
        <v>105</v>
      </c>
      <c r="B106" s="3" t="s">
        <v>113</v>
      </c>
      <c r="C106">
        <v>249</v>
      </c>
      <c r="D106">
        <v>249</v>
      </c>
      <c r="E106">
        <v>150</v>
      </c>
    </row>
    <row r="107" spans="1:5" ht="19.5" customHeight="1" x14ac:dyDescent="0.2">
      <c r="A107" s="3">
        <v>106</v>
      </c>
      <c r="B107" s="3" t="s">
        <v>114</v>
      </c>
      <c r="C107">
        <v>249</v>
      </c>
      <c r="D107">
        <v>249</v>
      </c>
      <c r="E107">
        <v>150</v>
      </c>
    </row>
    <row r="108" spans="1:5" ht="19.5" customHeight="1" x14ac:dyDescent="0.2">
      <c r="A108" s="3">
        <v>107</v>
      </c>
      <c r="B108" s="3" t="s">
        <v>115</v>
      </c>
      <c r="C108">
        <v>249</v>
      </c>
      <c r="D108">
        <v>249</v>
      </c>
      <c r="E108">
        <v>150</v>
      </c>
    </row>
    <row r="109" spans="1:5" ht="19.5" customHeight="1" x14ac:dyDescent="0.2">
      <c r="A109" s="3">
        <v>108</v>
      </c>
      <c r="B109" s="3" t="s">
        <v>116</v>
      </c>
      <c r="C109">
        <v>249</v>
      </c>
      <c r="D109">
        <v>249</v>
      </c>
      <c r="E109">
        <v>150</v>
      </c>
    </row>
    <row r="110" spans="1:5" ht="19.5" customHeight="1" x14ac:dyDescent="0.2">
      <c r="A110" s="3">
        <v>109</v>
      </c>
      <c r="B110" s="3" t="s">
        <v>117</v>
      </c>
      <c r="C110">
        <v>249</v>
      </c>
      <c r="D110">
        <v>249</v>
      </c>
      <c r="E110">
        <v>150</v>
      </c>
    </row>
    <row r="111" spans="1:5" ht="19.5" customHeight="1" x14ac:dyDescent="0.2">
      <c r="A111" s="3">
        <v>110</v>
      </c>
      <c r="B111" s="3" t="s">
        <v>118</v>
      </c>
      <c r="C111">
        <v>249</v>
      </c>
      <c r="D111">
        <v>249</v>
      </c>
      <c r="E111">
        <v>150</v>
      </c>
    </row>
    <row r="112" spans="1:5" ht="19.5" customHeight="1" x14ac:dyDescent="0.2">
      <c r="A112" s="3">
        <v>111</v>
      </c>
      <c r="B112" s="3" t="s">
        <v>119</v>
      </c>
      <c r="C112">
        <v>249</v>
      </c>
      <c r="D112">
        <v>249</v>
      </c>
      <c r="E112">
        <v>150</v>
      </c>
    </row>
    <row r="113" spans="1:5" ht="19.5" customHeight="1" x14ac:dyDescent="0.2">
      <c r="A113" s="3">
        <v>112</v>
      </c>
      <c r="B113" s="3" t="s">
        <v>120</v>
      </c>
      <c r="C113">
        <v>249</v>
      </c>
      <c r="D113">
        <v>249</v>
      </c>
      <c r="E113">
        <v>150</v>
      </c>
    </row>
    <row r="114" spans="1:5" ht="19.5" customHeight="1" x14ac:dyDescent="0.2">
      <c r="A114" s="3">
        <v>113</v>
      </c>
      <c r="B114" s="3" t="s">
        <v>121</v>
      </c>
      <c r="C114">
        <v>249</v>
      </c>
      <c r="D114">
        <v>249</v>
      </c>
      <c r="E114">
        <v>150</v>
      </c>
    </row>
    <row r="115" spans="1:5" ht="19.5" customHeight="1" x14ac:dyDescent="0.2">
      <c r="A115" s="3">
        <v>114</v>
      </c>
      <c r="B115" s="3" t="s">
        <v>122</v>
      </c>
      <c r="C115">
        <v>249</v>
      </c>
      <c r="D115">
        <v>249</v>
      </c>
      <c r="E115">
        <v>150</v>
      </c>
    </row>
    <row r="116" spans="1:5" ht="19.5" customHeight="1" x14ac:dyDescent="0.2">
      <c r="A116" s="3">
        <v>115</v>
      </c>
      <c r="B116" s="3" t="s">
        <v>123</v>
      </c>
      <c r="C116">
        <v>249</v>
      </c>
      <c r="D116">
        <v>249</v>
      </c>
      <c r="E116">
        <v>150</v>
      </c>
    </row>
    <row r="117" spans="1:5" ht="19.5" customHeight="1" x14ac:dyDescent="0.2">
      <c r="A117" s="3">
        <v>116</v>
      </c>
      <c r="B117" s="3" t="s">
        <v>124</v>
      </c>
      <c r="C117">
        <v>249</v>
      </c>
      <c r="D117">
        <v>249</v>
      </c>
      <c r="E117">
        <v>150</v>
      </c>
    </row>
    <row r="118" spans="1:5" ht="19.5" customHeight="1" x14ac:dyDescent="0.2">
      <c r="A118" s="3">
        <v>117</v>
      </c>
      <c r="B118" s="3" t="s">
        <v>125</v>
      </c>
      <c r="C118">
        <v>249</v>
      </c>
      <c r="D118">
        <v>249</v>
      </c>
      <c r="E118">
        <v>150</v>
      </c>
    </row>
    <row r="119" spans="1:5" ht="19.5" customHeight="1" x14ac:dyDescent="0.2">
      <c r="A119" s="3">
        <v>118</v>
      </c>
      <c r="B119" s="3" t="s">
        <v>126</v>
      </c>
      <c r="C119">
        <v>249</v>
      </c>
      <c r="D119">
        <v>249</v>
      </c>
      <c r="E119">
        <v>150</v>
      </c>
    </row>
    <row r="120" spans="1:5" ht="19.5" customHeight="1" x14ac:dyDescent="0.2">
      <c r="A120" s="3">
        <v>119</v>
      </c>
      <c r="B120" s="3" t="s">
        <v>127</v>
      </c>
      <c r="C120">
        <v>249</v>
      </c>
      <c r="D120">
        <v>249</v>
      </c>
      <c r="E120">
        <v>150</v>
      </c>
    </row>
    <row r="121" spans="1:5" ht="19.5" customHeight="1" x14ac:dyDescent="0.2">
      <c r="A121" s="3">
        <v>120</v>
      </c>
      <c r="B121" s="3" t="s">
        <v>128</v>
      </c>
      <c r="C121">
        <v>249</v>
      </c>
      <c r="D121">
        <v>249</v>
      </c>
      <c r="E121">
        <v>150</v>
      </c>
    </row>
    <row r="122" spans="1:5" ht="19.5" customHeight="1" x14ac:dyDescent="0.2">
      <c r="A122" s="3">
        <v>121</v>
      </c>
      <c r="B122" s="3" t="s">
        <v>129</v>
      </c>
      <c r="C122">
        <v>249</v>
      </c>
      <c r="D122">
        <v>249</v>
      </c>
      <c r="E122">
        <v>150</v>
      </c>
    </row>
    <row r="123" spans="1:5" ht="19.5" customHeight="1" x14ac:dyDescent="0.2">
      <c r="A123" s="3">
        <v>122</v>
      </c>
      <c r="B123" s="3" t="s">
        <v>130</v>
      </c>
      <c r="C123">
        <v>249</v>
      </c>
      <c r="D123">
        <v>249</v>
      </c>
      <c r="E123">
        <v>150</v>
      </c>
    </row>
    <row r="124" spans="1:5" ht="19.5" customHeight="1" x14ac:dyDescent="0.2">
      <c r="A124" s="3">
        <v>123</v>
      </c>
      <c r="B124" s="3" t="s">
        <v>131</v>
      </c>
      <c r="C124">
        <v>249</v>
      </c>
      <c r="D124">
        <v>249</v>
      </c>
      <c r="E124">
        <v>150</v>
      </c>
    </row>
    <row r="125" spans="1:5" ht="19.5" customHeight="1" x14ac:dyDescent="0.2">
      <c r="A125" s="3">
        <v>124</v>
      </c>
      <c r="B125" s="3" t="s">
        <v>132</v>
      </c>
      <c r="C125">
        <v>249</v>
      </c>
      <c r="D125">
        <v>249</v>
      </c>
      <c r="E125">
        <v>150</v>
      </c>
    </row>
    <row r="126" spans="1:5" ht="19.5" customHeight="1" x14ac:dyDescent="0.2">
      <c r="A126" s="3">
        <v>125</v>
      </c>
      <c r="B126" s="3" t="s">
        <v>133</v>
      </c>
      <c r="C126">
        <v>249</v>
      </c>
      <c r="D126">
        <v>249</v>
      </c>
      <c r="E126">
        <v>150</v>
      </c>
    </row>
    <row r="127" spans="1:5" ht="19.5" customHeight="1" x14ac:dyDescent="0.2">
      <c r="A127" s="3">
        <v>126</v>
      </c>
      <c r="B127" s="3" t="s">
        <v>134</v>
      </c>
      <c r="C127">
        <v>50</v>
      </c>
      <c r="D127">
        <v>249</v>
      </c>
      <c r="E127">
        <v>150</v>
      </c>
    </row>
    <row r="128" spans="1:5" ht="19.5" customHeight="1" x14ac:dyDescent="0.2">
      <c r="A128" s="3">
        <v>127</v>
      </c>
      <c r="B128" s="3" t="s">
        <v>135</v>
      </c>
      <c r="C128">
        <v>249</v>
      </c>
      <c r="D128">
        <v>249</v>
      </c>
      <c r="E128">
        <v>150</v>
      </c>
    </row>
    <row r="129" spans="1:5" ht="19.5" customHeight="1" x14ac:dyDescent="0.2">
      <c r="A129" s="3">
        <v>128</v>
      </c>
      <c r="B129" s="3" t="s">
        <v>136</v>
      </c>
      <c r="C129">
        <v>249</v>
      </c>
      <c r="D129">
        <v>249</v>
      </c>
      <c r="E129">
        <v>150</v>
      </c>
    </row>
    <row r="130" spans="1:5" ht="19.5" customHeight="1" x14ac:dyDescent="0.2">
      <c r="A130" s="3">
        <v>129</v>
      </c>
      <c r="B130" s="3" t="s">
        <v>137</v>
      </c>
      <c r="C130">
        <v>50</v>
      </c>
      <c r="D130">
        <v>249</v>
      </c>
      <c r="E130">
        <v>150</v>
      </c>
    </row>
    <row r="131" spans="1:5" ht="19.5" customHeight="1" x14ac:dyDescent="0.2">
      <c r="A131" s="3">
        <v>130</v>
      </c>
      <c r="B131" s="3" t="s">
        <v>138</v>
      </c>
      <c r="C131">
        <v>249</v>
      </c>
      <c r="D131">
        <v>249</v>
      </c>
      <c r="E131">
        <v>150</v>
      </c>
    </row>
    <row r="132" spans="1:5" ht="19.5" customHeight="1" x14ac:dyDescent="0.2">
      <c r="A132" s="3">
        <v>131</v>
      </c>
      <c r="B132" s="3" t="s">
        <v>139</v>
      </c>
      <c r="C132">
        <v>249</v>
      </c>
      <c r="D132">
        <v>249</v>
      </c>
      <c r="E132">
        <v>150</v>
      </c>
    </row>
    <row r="133" spans="1:5" ht="19.5" customHeight="1" x14ac:dyDescent="0.2">
      <c r="A133" s="3">
        <v>132</v>
      </c>
      <c r="B133" s="3" t="s">
        <v>140</v>
      </c>
      <c r="C133">
        <v>249</v>
      </c>
      <c r="D133">
        <v>249</v>
      </c>
      <c r="E133">
        <v>150</v>
      </c>
    </row>
    <row r="134" spans="1:5" ht="19.5" customHeight="1" x14ac:dyDescent="0.2">
      <c r="A134" s="3">
        <v>133</v>
      </c>
      <c r="B134" s="3" t="s">
        <v>141</v>
      </c>
      <c r="C134">
        <v>249</v>
      </c>
      <c r="D134">
        <v>249</v>
      </c>
      <c r="E134">
        <v>150</v>
      </c>
    </row>
    <row r="135" spans="1:5" ht="19.5" customHeight="1" x14ac:dyDescent="0.2">
      <c r="A135" s="3">
        <v>134</v>
      </c>
      <c r="B135" s="3" t="s">
        <v>142</v>
      </c>
      <c r="C135">
        <v>249</v>
      </c>
      <c r="D135">
        <v>249</v>
      </c>
      <c r="E135">
        <v>150</v>
      </c>
    </row>
    <row r="136" spans="1:5" ht="19.5" customHeight="1" x14ac:dyDescent="0.2">
      <c r="A136" s="3">
        <v>135</v>
      </c>
      <c r="B136" s="3" t="s">
        <v>143</v>
      </c>
      <c r="C136">
        <v>249</v>
      </c>
      <c r="D136">
        <v>249</v>
      </c>
      <c r="E136">
        <v>150</v>
      </c>
    </row>
    <row r="137" spans="1:5" ht="19.5" customHeight="1" x14ac:dyDescent="0.2">
      <c r="A137" s="3">
        <v>136</v>
      </c>
      <c r="B137" s="3" t="s">
        <v>144</v>
      </c>
      <c r="C137">
        <v>249</v>
      </c>
      <c r="D137">
        <v>249</v>
      </c>
      <c r="E137">
        <v>150</v>
      </c>
    </row>
    <row r="138" spans="1:5" ht="19.5" customHeight="1" x14ac:dyDescent="0.2">
      <c r="A138" s="3">
        <v>137</v>
      </c>
      <c r="B138" s="3" t="s">
        <v>145</v>
      </c>
      <c r="C138">
        <v>249</v>
      </c>
      <c r="D138">
        <v>249</v>
      </c>
      <c r="E138">
        <v>150</v>
      </c>
    </row>
    <row r="139" spans="1:5" ht="19.5" customHeight="1" x14ac:dyDescent="0.2">
      <c r="A139" s="3">
        <v>138</v>
      </c>
      <c r="B139" s="3" t="s">
        <v>146</v>
      </c>
      <c r="C139">
        <v>249</v>
      </c>
      <c r="D139">
        <v>249</v>
      </c>
      <c r="E139">
        <v>150</v>
      </c>
    </row>
    <row r="140" spans="1:5" ht="19.5" customHeight="1" x14ac:dyDescent="0.2">
      <c r="A140" s="3">
        <v>139</v>
      </c>
      <c r="B140" s="3" t="s">
        <v>147</v>
      </c>
      <c r="C140">
        <v>249</v>
      </c>
      <c r="D140">
        <v>249</v>
      </c>
      <c r="E140">
        <v>150</v>
      </c>
    </row>
    <row r="141" spans="1:5" ht="19.5" customHeight="1" x14ac:dyDescent="0.2">
      <c r="A141" s="3">
        <v>140</v>
      </c>
      <c r="B141" s="3" t="s">
        <v>148</v>
      </c>
      <c r="C141">
        <v>249</v>
      </c>
      <c r="D141">
        <v>249</v>
      </c>
      <c r="E141">
        <v>150</v>
      </c>
    </row>
    <row r="142" spans="1:5" ht="19.5" customHeight="1" x14ac:dyDescent="0.2">
      <c r="A142" s="3">
        <v>141</v>
      </c>
      <c r="B142" s="3" t="s">
        <v>149</v>
      </c>
      <c r="C142">
        <v>249</v>
      </c>
      <c r="D142">
        <v>249</v>
      </c>
      <c r="E142">
        <v>150</v>
      </c>
    </row>
    <row r="143" spans="1:5" ht="19.5" customHeight="1" x14ac:dyDescent="0.2">
      <c r="A143" s="3">
        <v>142</v>
      </c>
      <c r="B143" s="3" t="s">
        <v>150</v>
      </c>
      <c r="C143">
        <v>249</v>
      </c>
      <c r="D143">
        <v>249</v>
      </c>
      <c r="E143">
        <v>150</v>
      </c>
    </row>
    <row r="144" spans="1:5" ht="19.5" customHeight="1" x14ac:dyDescent="0.2">
      <c r="A144" s="3">
        <v>143</v>
      </c>
      <c r="B144" s="3" t="s">
        <v>151</v>
      </c>
      <c r="C144">
        <v>249</v>
      </c>
      <c r="D144">
        <v>249</v>
      </c>
      <c r="E144">
        <v>150</v>
      </c>
    </row>
    <row r="145" spans="1:5" ht="19.5" customHeight="1" x14ac:dyDescent="0.2">
      <c r="A145" s="3">
        <v>144</v>
      </c>
      <c r="B145" s="3" t="s">
        <v>152</v>
      </c>
      <c r="C145">
        <v>249</v>
      </c>
      <c r="D145">
        <v>249</v>
      </c>
      <c r="E145">
        <v>150</v>
      </c>
    </row>
    <row r="146" spans="1:5" ht="19.5" customHeight="1" x14ac:dyDescent="0.2">
      <c r="A146" s="3">
        <v>145</v>
      </c>
      <c r="B146" s="3" t="s">
        <v>153</v>
      </c>
      <c r="C146">
        <v>249</v>
      </c>
      <c r="D146">
        <v>249</v>
      </c>
      <c r="E146">
        <v>150</v>
      </c>
    </row>
    <row r="147" spans="1:5" ht="19.5" customHeight="1" x14ac:dyDescent="0.2">
      <c r="A147" s="3">
        <v>146</v>
      </c>
      <c r="B147" s="3" t="s">
        <v>154</v>
      </c>
      <c r="C147">
        <v>50</v>
      </c>
      <c r="D147">
        <v>249</v>
      </c>
      <c r="E147">
        <v>150</v>
      </c>
    </row>
    <row r="148" spans="1:5" ht="19.5" customHeight="1" x14ac:dyDescent="0.2">
      <c r="A148" s="3">
        <v>147</v>
      </c>
      <c r="B148" s="3" t="s">
        <v>155</v>
      </c>
      <c r="C148">
        <v>249</v>
      </c>
      <c r="D148">
        <v>249</v>
      </c>
      <c r="E148">
        <v>150</v>
      </c>
    </row>
    <row r="149" spans="1:5" ht="19.5" customHeight="1" x14ac:dyDescent="0.2">
      <c r="A149" s="3">
        <v>148</v>
      </c>
      <c r="B149" s="3" t="s">
        <v>156</v>
      </c>
      <c r="C149">
        <v>249</v>
      </c>
      <c r="D149">
        <v>249</v>
      </c>
      <c r="E149">
        <v>150</v>
      </c>
    </row>
    <row r="150" spans="1:5" ht="19.5" customHeight="1" x14ac:dyDescent="0.2">
      <c r="A150" s="3">
        <v>149</v>
      </c>
      <c r="B150" s="3" t="s">
        <v>157</v>
      </c>
      <c r="C150">
        <v>249</v>
      </c>
      <c r="D150">
        <v>249</v>
      </c>
      <c r="E150">
        <v>150</v>
      </c>
    </row>
    <row r="151" spans="1:5" ht="19.5" customHeight="1" x14ac:dyDescent="0.2">
      <c r="A151" s="3">
        <v>150</v>
      </c>
      <c r="B151" s="3" t="s">
        <v>158</v>
      </c>
      <c r="C151">
        <v>249</v>
      </c>
      <c r="D151">
        <v>249</v>
      </c>
      <c r="E151">
        <v>150</v>
      </c>
    </row>
    <row r="152" spans="1:5" ht="19.5" customHeight="1" x14ac:dyDescent="0.2">
      <c r="A152" s="3">
        <v>151</v>
      </c>
      <c r="B152" s="3" t="s">
        <v>159</v>
      </c>
      <c r="C152">
        <v>249</v>
      </c>
      <c r="D152">
        <v>249</v>
      </c>
      <c r="E152">
        <v>150</v>
      </c>
    </row>
    <row r="153" spans="1:5" ht="19.5" customHeight="1" x14ac:dyDescent="0.2">
      <c r="A153" s="3">
        <v>152</v>
      </c>
      <c r="B153" s="3" t="s">
        <v>160</v>
      </c>
      <c r="C153">
        <v>249</v>
      </c>
      <c r="D153">
        <v>249</v>
      </c>
      <c r="E153">
        <v>150</v>
      </c>
    </row>
    <row r="154" spans="1:5" ht="19.5" customHeight="1" x14ac:dyDescent="0.2">
      <c r="A154" s="3">
        <v>153</v>
      </c>
      <c r="B154" s="3" t="s">
        <v>161</v>
      </c>
      <c r="C154">
        <v>249</v>
      </c>
      <c r="D154">
        <v>249</v>
      </c>
      <c r="E154">
        <v>150</v>
      </c>
    </row>
    <row r="155" spans="1:5" ht="19.5" customHeight="1" x14ac:dyDescent="0.2">
      <c r="A155" s="3">
        <v>154</v>
      </c>
      <c r="B155" s="3" t="s">
        <v>162</v>
      </c>
      <c r="C155">
        <v>249</v>
      </c>
      <c r="D155">
        <v>249</v>
      </c>
      <c r="E155">
        <v>150</v>
      </c>
    </row>
    <row r="156" spans="1:5" ht="19.5" customHeight="1" x14ac:dyDescent="0.2">
      <c r="A156" s="3">
        <v>155</v>
      </c>
      <c r="B156" s="3" t="s">
        <v>163</v>
      </c>
      <c r="C156">
        <v>249</v>
      </c>
      <c r="D156">
        <v>249</v>
      </c>
      <c r="E156">
        <v>150</v>
      </c>
    </row>
    <row r="157" spans="1:5" ht="19.5" customHeight="1" x14ac:dyDescent="0.2">
      <c r="A157" s="3">
        <v>156</v>
      </c>
      <c r="B157" s="3" t="s">
        <v>164</v>
      </c>
      <c r="C157">
        <v>249</v>
      </c>
      <c r="D157">
        <v>249</v>
      </c>
      <c r="E157">
        <v>150</v>
      </c>
    </row>
    <row r="158" spans="1:5" ht="19.5" customHeight="1" x14ac:dyDescent="0.2">
      <c r="A158" s="3">
        <v>157</v>
      </c>
      <c r="B158" s="3" t="s">
        <v>165</v>
      </c>
      <c r="C158">
        <v>249</v>
      </c>
      <c r="D158">
        <v>249</v>
      </c>
      <c r="E158">
        <v>150</v>
      </c>
    </row>
    <row r="159" spans="1:5" ht="19.5" customHeight="1" x14ac:dyDescent="0.2">
      <c r="A159" s="3">
        <v>158</v>
      </c>
      <c r="B159" s="3" t="s">
        <v>166</v>
      </c>
      <c r="C159">
        <v>249</v>
      </c>
      <c r="D159">
        <v>249</v>
      </c>
      <c r="E159">
        <v>150</v>
      </c>
    </row>
    <row r="160" spans="1:5" ht="19.5" customHeight="1" x14ac:dyDescent="0.2">
      <c r="A160" s="3">
        <v>159</v>
      </c>
      <c r="B160" s="3" t="s">
        <v>167</v>
      </c>
      <c r="C160">
        <v>249</v>
      </c>
      <c r="D160">
        <v>249</v>
      </c>
      <c r="E160">
        <v>150</v>
      </c>
    </row>
    <row r="161" spans="1:5" ht="19.5" customHeight="1" x14ac:dyDescent="0.2">
      <c r="A161" s="3">
        <v>160</v>
      </c>
      <c r="B161" s="3" t="s">
        <v>168</v>
      </c>
      <c r="C161">
        <v>249</v>
      </c>
      <c r="D161">
        <v>249</v>
      </c>
      <c r="E161">
        <v>150</v>
      </c>
    </row>
    <row r="162" spans="1:5" ht="19.5" customHeight="1" x14ac:dyDescent="0.2">
      <c r="A162" s="3">
        <v>161</v>
      </c>
      <c r="B162" s="3" t="s">
        <v>169</v>
      </c>
      <c r="C162">
        <v>249</v>
      </c>
      <c r="D162">
        <v>249</v>
      </c>
      <c r="E162">
        <v>150</v>
      </c>
    </row>
    <row r="163" spans="1:5" ht="19.5" customHeight="1" x14ac:dyDescent="0.2">
      <c r="A163" s="3">
        <v>162</v>
      </c>
      <c r="B163" s="3" t="s">
        <v>170</v>
      </c>
      <c r="C163">
        <v>249</v>
      </c>
      <c r="D163">
        <v>249</v>
      </c>
      <c r="E163">
        <v>150</v>
      </c>
    </row>
    <row r="164" spans="1:5" ht="19.5" customHeight="1" x14ac:dyDescent="0.2">
      <c r="A164" s="3">
        <v>163</v>
      </c>
      <c r="B164" s="3" t="s">
        <v>171</v>
      </c>
      <c r="C164">
        <v>249</v>
      </c>
      <c r="D164">
        <v>249</v>
      </c>
      <c r="E164">
        <v>150</v>
      </c>
    </row>
    <row r="165" spans="1:5" ht="19.5" customHeight="1" x14ac:dyDescent="0.2">
      <c r="A165" s="3">
        <v>164</v>
      </c>
      <c r="B165" s="3" t="s">
        <v>172</v>
      </c>
      <c r="C165">
        <v>249</v>
      </c>
      <c r="D165">
        <v>249</v>
      </c>
      <c r="E165">
        <v>150</v>
      </c>
    </row>
    <row r="166" spans="1:5" ht="19.5" customHeight="1" x14ac:dyDescent="0.2">
      <c r="A166" s="3">
        <v>165</v>
      </c>
      <c r="B166" s="3" t="s">
        <v>173</v>
      </c>
      <c r="C166">
        <v>249</v>
      </c>
      <c r="D166">
        <v>249</v>
      </c>
      <c r="E166">
        <v>150</v>
      </c>
    </row>
    <row r="167" spans="1:5" ht="19.5" customHeight="1" x14ac:dyDescent="0.2">
      <c r="A167" s="3">
        <v>166</v>
      </c>
      <c r="B167" s="3" t="s">
        <v>174</v>
      </c>
      <c r="C167">
        <v>249</v>
      </c>
      <c r="D167">
        <v>249</v>
      </c>
      <c r="E167">
        <v>150</v>
      </c>
    </row>
    <row r="168" spans="1:5" ht="19.5" customHeight="1" x14ac:dyDescent="0.2">
      <c r="A168" s="3">
        <v>167</v>
      </c>
      <c r="B168" s="3" t="s">
        <v>175</v>
      </c>
      <c r="C168">
        <v>249</v>
      </c>
      <c r="D168">
        <v>249</v>
      </c>
      <c r="E168">
        <v>150</v>
      </c>
    </row>
    <row r="169" spans="1:5" ht="19.5" customHeight="1" x14ac:dyDescent="0.2">
      <c r="A169" s="3">
        <v>168</v>
      </c>
      <c r="B169" s="3" t="s">
        <v>176</v>
      </c>
      <c r="C169">
        <v>249</v>
      </c>
      <c r="D169">
        <v>249</v>
      </c>
      <c r="E169">
        <v>150</v>
      </c>
    </row>
    <row r="170" spans="1:5" ht="19.5" customHeight="1" x14ac:dyDescent="0.2">
      <c r="A170" s="3">
        <v>169</v>
      </c>
      <c r="B170" s="3" t="s">
        <v>177</v>
      </c>
      <c r="C170">
        <v>249</v>
      </c>
      <c r="D170">
        <v>249</v>
      </c>
      <c r="E170">
        <v>150</v>
      </c>
    </row>
    <row r="171" spans="1:5" ht="19.5" customHeight="1" x14ac:dyDescent="0.2">
      <c r="A171" s="3">
        <v>170</v>
      </c>
      <c r="B171" s="3" t="s">
        <v>178</v>
      </c>
      <c r="C171">
        <v>50</v>
      </c>
      <c r="D171">
        <v>249</v>
      </c>
      <c r="E171">
        <v>150</v>
      </c>
    </row>
    <row r="172" spans="1:5" ht="19.5" customHeight="1" x14ac:dyDescent="0.2">
      <c r="A172" s="3">
        <v>171</v>
      </c>
      <c r="B172" s="3" t="s">
        <v>179</v>
      </c>
      <c r="C172">
        <v>249</v>
      </c>
      <c r="D172">
        <v>249</v>
      </c>
      <c r="E172">
        <v>150</v>
      </c>
    </row>
    <row r="173" spans="1:5" ht="19.5" customHeight="1" x14ac:dyDescent="0.2">
      <c r="A173" s="3">
        <v>172</v>
      </c>
      <c r="B173" s="3" t="s">
        <v>180</v>
      </c>
      <c r="C173">
        <v>249</v>
      </c>
      <c r="D173">
        <v>249</v>
      </c>
      <c r="E173">
        <v>150</v>
      </c>
    </row>
    <row r="174" spans="1:5" ht="19.5" customHeight="1" x14ac:dyDescent="0.2">
      <c r="A174" s="3">
        <v>173</v>
      </c>
      <c r="B174" s="3" t="s">
        <v>181</v>
      </c>
      <c r="C174">
        <v>50</v>
      </c>
      <c r="D174">
        <v>249</v>
      </c>
      <c r="E174">
        <v>150</v>
      </c>
    </row>
    <row r="175" spans="1:5" ht="19.5" customHeight="1" x14ac:dyDescent="0.2">
      <c r="A175" s="3">
        <v>174</v>
      </c>
      <c r="B175" s="3" t="s">
        <v>182</v>
      </c>
      <c r="C175">
        <v>249</v>
      </c>
      <c r="D175">
        <v>249</v>
      </c>
      <c r="E175">
        <v>150</v>
      </c>
    </row>
    <row r="176" spans="1:5" ht="19.5" customHeight="1" x14ac:dyDescent="0.2">
      <c r="A176" s="3">
        <v>175</v>
      </c>
      <c r="B176" s="3" t="s">
        <v>183</v>
      </c>
      <c r="C176">
        <v>249</v>
      </c>
      <c r="D176">
        <v>249</v>
      </c>
      <c r="E176">
        <v>150</v>
      </c>
    </row>
    <row r="177" spans="1:5" ht="19.5" customHeight="1" x14ac:dyDescent="0.2">
      <c r="A177" s="3">
        <v>176</v>
      </c>
      <c r="B177" s="3" t="s">
        <v>184</v>
      </c>
      <c r="C177">
        <v>249</v>
      </c>
      <c r="D177">
        <v>249</v>
      </c>
      <c r="E177">
        <v>150</v>
      </c>
    </row>
    <row r="178" spans="1:5" ht="19.5" customHeight="1" x14ac:dyDescent="0.2">
      <c r="A178" s="3">
        <v>177</v>
      </c>
      <c r="B178" s="3" t="s">
        <v>185</v>
      </c>
      <c r="C178">
        <v>249</v>
      </c>
      <c r="D178">
        <v>249</v>
      </c>
      <c r="E178">
        <v>150</v>
      </c>
    </row>
    <row r="179" spans="1:5" ht="19.5" customHeight="1" x14ac:dyDescent="0.2">
      <c r="A179" s="3">
        <v>178</v>
      </c>
      <c r="B179" s="3" t="s">
        <v>186</v>
      </c>
      <c r="C179">
        <v>249</v>
      </c>
      <c r="D179">
        <v>249</v>
      </c>
      <c r="E179">
        <v>150</v>
      </c>
    </row>
    <row r="180" spans="1:5" ht="19.5" customHeight="1" x14ac:dyDescent="0.2">
      <c r="A180" s="3">
        <v>179</v>
      </c>
      <c r="B180" s="3" t="s">
        <v>187</v>
      </c>
      <c r="C180">
        <v>249</v>
      </c>
      <c r="D180">
        <v>249</v>
      </c>
      <c r="E180">
        <v>150</v>
      </c>
    </row>
    <row r="181" spans="1:5" ht="19.5" customHeight="1" x14ac:dyDescent="0.2">
      <c r="A181" s="3">
        <v>180</v>
      </c>
      <c r="B181" s="3" t="s">
        <v>188</v>
      </c>
      <c r="C181">
        <v>249</v>
      </c>
      <c r="D181">
        <v>249</v>
      </c>
      <c r="E181">
        <v>150</v>
      </c>
    </row>
    <row r="182" spans="1:5" ht="19.5" customHeight="1" x14ac:dyDescent="0.2">
      <c r="A182" s="3">
        <v>181</v>
      </c>
      <c r="B182" s="3" t="s">
        <v>189</v>
      </c>
      <c r="C182">
        <v>249</v>
      </c>
      <c r="D182">
        <v>249</v>
      </c>
      <c r="E182">
        <v>150</v>
      </c>
    </row>
    <row r="183" spans="1:5" ht="19.5" customHeight="1" x14ac:dyDescent="0.2">
      <c r="A183" s="3">
        <v>182</v>
      </c>
      <c r="B183" s="3" t="s">
        <v>190</v>
      </c>
      <c r="C183">
        <v>249</v>
      </c>
      <c r="D183">
        <v>249</v>
      </c>
      <c r="E183">
        <v>150</v>
      </c>
    </row>
    <row r="184" spans="1:5" ht="19.5" customHeight="1" x14ac:dyDescent="0.2">
      <c r="A184" s="3">
        <v>183</v>
      </c>
      <c r="B184" s="3" t="s">
        <v>191</v>
      </c>
      <c r="C184">
        <v>249</v>
      </c>
      <c r="D184">
        <v>249</v>
      </c>
      <c r="E184">
        <v>150</v>
      </c>
    </row>
    <row r="185" spans="1:5" ht="19.5" customHeight="1" x14ac:dyDescent="0.2">
      <c r="A185" s="3">
        <v>184</v>
      </c>
      <c r="B185" s="3" t="s">
        <v>192</v>
      </c>
      <c r="C185">
        <v>50</v>
      </c>
      <c r="D185">
        <v>249</v>
      </c>
      <c r="E185">
        <v>150</v>
      </c>
    </row>
    <row r="186" spans="1:5" ht="19.5" customHeight="1" x14ac:dyDescent="0.2">
      <c r="A186" s="3">
        <v>185</v>
      </c>
      <c r="B186" s="3" t="s">
        <v>193</v>
      </c>
      <c r="C186">
        <v>249</v>
      </c>
      <c r="D186">
        <v>249</v>
      </c>
      <c r="E186">
        <v>150</v>
      </c>
    </row>
    <row r="187" spans="1:5" ht="19.5" customHeight="1" x14ac:dyDescent="0.2">
      <c r="A187" s="3">
        <v>186</v>
      </c>
      <c r="B187" s="3" t="s">
        <v>194</v>
      </c>
      <c r="C187">
        <v>249</v>
      </c>
      <c r="D187">
        <v>249</v>
      </c>
      <c r="E187">
        <v>150</v>
      </c>
    </row>
    <row r="188" spans="1:5" ht="19.5" customHeight="1" x14ac:dyDescent="0.2">
      <c r="A188" s="3">
        <v>187</v>
      </c>
      <c r="B188" s="3" t="s">
        <v>195</v>
      </c>
      <c r="C188">
        <v>249</v>
      </c>
      <c r="D188">
        <v>249</v>
      </c>
      <c r="E188">
        <v>150</v>
      </c>
    </row>
    <row r="189" spans="1:5" ht="19.5" customHeight="1" x14ac:dyDescent="0.2">
      <c r="A189" s="3">
        <v>188</v>
      </c>
      <c r="B189" s="3" t="s">
        <v>196</v>
      </c>
      <c r="C189">
        <v>249</v>
      </c>
      <c r="D189">
        <v>249</v>
      </c>
      <c r="E189">
        <v>150</v>
      </c>
    </row>
    <row r="190" spans="1:5" ht="19.5" customHeight="1" x14ac:dyDescent="0.2">
      <c r="A190" s="3">
        <v>189</v>
      </c>
      <c r="B190" s="3" t="s">
        <v>197</v>
      </c>
      <c r="C190">
        <v>249</v>
      </c>
      <c r="D190">
        <v>249</v>
      </c>
      <c r="E190">
        <v>150</v>
      </c>
    </row>
    <row r="191" spans="1:5" ht="19.5" customHeight="1" x14ac:dyDescent="0.2">
      <c r="A191" s="3">
        <v>190</v>
      </c>
      <c r="B191" s="3" t="s">
        <v>198</v>
      </c>
      <c r="C191">
        <v>249</v>
      </c>
      <c r="D191">
        <v>249</v>
      </c>
      <c r="E191">
        <v>150</v>
      </c>
    </row>
    <row r="192" spans="1:5" ht="19.5" customHeight="1" x14ac:dyDescent="0.2">
      <c r="A192" s="3">
        <v>191</v>
      </c>
      <c r="B192" s="3" t="s">
        <v>199</v>
      </c>
      <c r="C192">
        <v>249</v>
      </c>
      <c r="D192">
        <v>249</v>
      </c>
      <c r="E192">
        <v>150</v>
      </c>
    </row>
    <row r="193" spans="1:5" ht="19.5" customHeight="1" x14ac:dyDescent="0.2">
      <c r="A193" s="3">
        <v>192</v>
      </c>
      <c r="B193" s="3" t="s">
        <v>200</v>
      </c>
      <c r="C193">
        <v>249</v>
      </c>
      <c r="D193">
        <v>249</v>
      </c>
      <c r="E193">
        <v>150</v>
      </c>
    </row>
    <row r="194" spans="1:5" ht="19.5" customHeight="1" x14ac:dyDescent="0.2">
      <c r="A194" s="3">
        <v>193</v>
      </c>
      <c r="B194" s="3" t="s">
        <v>201</v>
      </c>
      <c r="C194">
        <v>249</v>
      </c>
      <c r="D194">
        <v>249</v>
      </c>
      <c r="E194">
        <v>150</v>
      </c>
    </row>
    <row r="195" spans="1:5" ht="19.5" customHeight="1" x14ac:dyDescent="0.2">
      <c r="A195" s="3">
        <v>194</v>
      </c>
      <c r="B195" s="3" t="s">
        <v>202</v>
      </c>
      <c r="C195">
        <v>249</v>
      </c>
      <c r="D195">
        <v>249</v>
      </c>
      <c r="E195">
        <v>150</v>
      </c>
    </row>
    <row r="196" spans="1:5" ht="19.5" customHeight="1" x14ac:dyDescent="0.2">
      <c r="A196" s="3">
        <v>195</v>
      </c>
      <c r="B196" s="3" t="s">
        <v>203</v>
      </c>
      <c r="C196">
        <v>249</v>
      </c>
      <c r="D196">
        <v>249</v>
      </c>
      <c r="E196">
        <v>150</v>
      </c>
    </row>
    <row r="197" spans="1:5" ht="19.5" customHeight="1" x14ac:dyDescent="0.2">
      <c r="A197" s="3">
        <v>196</v>
      </c>
      <c r="B197" s="3" t="s">
        <v>204</v>
      </c>
      <c r="C197">
        <v>249</v>
      </c>
      <c r="D197">
        <v>249</v>
      </c>
      <c r="E197">
        <v>150</v>
      </c>
    </row>
    <row r="198" spans="1:5" ht="19.5" customHeight="1" x14ac:dyDescent="0.2">
      <c r="A198" s="3">
        <v>197</v>
      </c>
      <c r="B198" s="3" t="s">
        <v>205</v>
      </c>
      <c r="C198">
        <v>249</v>
      </c>
      <c r="D198">
        <v>249</v>
      </c>
      <c r="E198">
        <v>150</v>
      </c>
    </row>
    <row r="199" spans="1:5" ht="19.5" customHeight="1" x14ac:dyDescent="0.2">
      <c r="A199" s="3">
        <v>198</v>
      </c>
      <c r="B199" s="3" t="s">
        <v>206</v>
      </c>
      <c r="C199">
        <v>249</v>
      </c>
      <c r="D199">
        <v>249</v>
      </c>
      <c r="E199">
        <v>150</v>
      </c>
    </row>
    <row r="200" spans="1:5" ht="19.5" customHeight="1" x14ac:dyDescent="0.2">
      <c r="A200" s="3">
        <v>199</v>
      </c>
      <c r="B200" s="3" t="s">
        <v>207</v>
      </c>
      <c r="C200">
        <v>50</v>
      </c>
      <c r="D200">
        <v>249</v>
      </c>
      <c r="E200">
        <v>150</v>
      </c>
    </row>
    <row r="201" spans="1:5" ht="19.5" customHeight="1" x14ac:dyDescent="0.2">
      <c r="A201" s="3">
        <v>200</v>
      </c>
      <c r="B201" s="3" t="s">
        <v>208</v>
      </c>
      <c r="C201">
        <v>249</v>
      </c>
      <c r="D201">
        <v>249</v>
      </c>
      <c r="E201">
        <v>150</v>
      </c>
    </row>
    <row r="202" spans="1:5" ht="19.5" customHeight="1" x14ac:dyDescent="0.2">
      <c r="A202" s="3">
        <v>201</v>
      </c>
      <c r="B202" s="3" t="s">
        <v>209</v>
      </c>
      <c r="C202">
        <v>249</v>
      </c>
      <c r="D202">
        <v>249</v>
      </c>
      <c r="E202">
        <v>150</v>
      </c>
    </row>
    <row r="203" spans="1:5" ht="19.5" customHeight="1" x14ac:dyDescent="0.2">
      <c r="A203" s="3">
        <v>202</v>
      </c>
      <c r="B203" s="3" t="s">
        <v>210</v>
      </c>
      <c r="C203">
        <v>249</v>
      </c>
      <c r="D203">
        <v>249</v>
      </c>
      <c r="E203">
        <v>150</v>
      </c>
    </row>
    <row r="204" spans="1:5" ht="19.5" customHeight="1" x14ac:dyDescent="0.2">
      <c r="A204" s="3">
        <v>203</v>
      </c>
      <c r="B204" s="3" t="s">
        <v>211</v>
      </c>
      <c r="C204">
        <v>249</v>
      </c>
      <c r="D204">
        <v>249</v>
      </c>
      <c r="E204">
        <v>150</v>
      </c>
    </row>
    <row r="205" spans="1:5" ht="19.5" customHeight="1" x14ac:dyDescent="0.2">
      <c r="A205" s="3">
        <v>204</v>
      </c>
      <c r="B205" s="3" t="s">
        <v>212</v>
      </c>
      <c r="C205">
        <v>249</v>
      </c>
      <c r="D205">
        <v>249</v>
      </c>
      <c r="E205">
        <v>150</v>
      </c>
    </row>
    <row r="206" spans="1:5" ht="19.5" customHeight="1" x14ac:dyDescent="0.2">
      <c r="A206" s="3">
        <v>205</v>
      </c>
      <c r="B206" s="3" t="s">
        <v>213</v>
      </c>
      <c r="C206">
        <v>249</v>
      </c>
      <c r="D206">
        <v>249</v>
      </c>
      <c r="E206">
        <v>150</v>
      </c>
    </row>
    <row r="207" spans="1:5" ht="19.5" customHeight="1" x14ac:dyDescent="0.2">
      <c r="A207" s="3">
        <v>206</v>
      </c>
      <c r="B207" s="3" t="s">
        <v>214</v>
      </c>
      <c r="C207">
        <v>249</v>
      </c>
      <c r="D207">
        <v>249</v>
      </c>
      <c r="E207">
        <v>150</v>
      </c>
    </row>
    <row r="208" spans="1:5" ht="19.5" customHeight="1" x14ac:dyDescent="0.2">
      <c r="A208" s="3">
        <v>207</v>
      </c>
      <c r="B208" s="3" t="s">
        <v>215</v>
      </c>
      <c r="C208">
        <v>249</v>
      </c>
      <c r="D208">
        <v>249</v>
      </c>
      <c r="E208">
        <v>150</v>
      </c>
    </row>
    <row r="209" spans="1:5" ht="19.5" customHeight="1" x14ac:dyDescent="0.2">
      <c r="A209" s="3">
        <v>208</v>
      </c>
      <c r="B209" s="3" t="s">
        <v>216</v>
      </c>
      <c r="C209">
        <v>249</v>
      </c>
      <c r="D209">
        <v>249</v>
      </c>
      <c r="E209">
        <v>150</v>
      </c>
    </row>
    <row r="210" spans="1:5" ht="19.5" customHeight="1" x14ac:dyDescent="0.2">
      <c r="A210" s="3">
        <v>209</v>
      </c>
      <c r="B210" s="3" t="s">
        <v>217</v>
      </c>
      <c r="C210">
        <v>249</v>
      </c>
      <c r="D210">
        <v>249</v>
      </c>
      <c r="E210">
        <v>150</v>
      </c>
    </row>
    <row r="211" spans="1:5" ht="19.5" customHeight="1" x14ac:dyDescent="0.2">
      <c r="A211" s="3">
        <v>210</v>
      </c>
      <c r="B211" s="3" t="s">
        <v>218</v>
      </c>
      <c r="C211">
        <v>249</v>
      </c>
      <c r="D211">
        <v>249</v>
      </c>
      <c r="E211">
        <v>150</v>
      </c>
    </row>
    <row r="212" spans="1:5" ht="19.5" customHeight="1" x14ac:dyDescent="0.2">
      <c r="A212" s="3">
        <v>211</v>
      </c>
      <c r="B212" s="3" t="s">
        <v>219</v>
      </c>
      <c r="C212">
        <v>249</v>
      </c>
      <c r="D212">
        <v>249</v>
      </c>
      <c r="E212">
        <v>150</v>
      </c>
    </row>
    <row r="213" spans="1:5" ht="19.5" customHeight="1" x14ac:dyDescent="0.2">
      <c r="A213" s="3">
        <v>212</v>
      </c>
      <c r="B213" s="3" t="s">
        <v>220</v>
      </c>
      <c r="C213">
        <v>249</v>
      </c>
      <c r="D213">
        <v>249</v>
      </c>
      <c r="E213">
        <v>150</v>
      </c>
    </row>
    <row r="214" spans="1:5" ht="19.5" customHeight="1" x14ac:dyDescent="0.2">
      <c r="A214" s="3">
        <v>213</v>
      </c>
      <c r="B214" s="3" t="s">
        <v>221</v>
      </c>
      <c r="C214">
        <v>249</v>
      </c>
      <c r="D214">
        <v>249</v>
      </c>
      <c r="E214">
        <v>150</v>
      </c>
    </row>
    <row r="215" spans="1:5" ht="19.5" customHeight="1" x14ac:dyDescent="0.2">
      <c r="A215" s="3">
        <v>214</v>
      </c>
      <c r="B215" s="3" t="s">
        <v>222</v>
      </c>
      <c r="C215">
        <v>249</v>
      </c>
      <c r="D215">
        <v>249</v>
      </c>
      <c r="E215">
        <v>150</v>
      </c>
    </row>
    <row r="216" spans="1:5" ht="19.5" customHeight="1" x14ac:dyDescent="0.2">
      <c r="A216" s="3">
        <v>215</v>
      </c>
      <c r="B216" s="3" t="s">
        <v>223</v>
      </c>
      <c r="C216">
        <v>249</v>
      </c>
      <c r="D216">
        <v>249</v>
      </c>
      <c r="E216">
        <v>150</v>
      </c>
    </row>
    <row r="217" spans="1:5" ht="19.5" customHeight="1" x14ac:dyDescent="0.2">
      <c r="A217" s="3">
        <v>216</v>
      </c>
      <c r="B217" s="3" t="s">
        <v>224</v>
      </c>
      <c r="C217">
        <v>249</v>
      </c>
      <c r="D217">
        <v>249</v>
      </c>
      <c r="E217">
        <v>150</v>
      </c>
    </row>
    <row r="218" spans="1:5" ht="19.5" customHeight="1" x14ac:dyDescent="0.2">
      <c r="A218" s="3">
        <v>217</v>
      </c>
      <c r="B218" s="3" t="s">
        <v>225</v>
      </c>
      <c r="C218">
        <v>249</v>
      </c>
      <c r="D218">
        <v>249</v>
      </c>
      <c r="E218">
        <v>150</v>
      </c>
    </row>
    <row r="219" spans="1:5" ht="19.5" customHeight="1" x14ac:dyDescent="0.2">
      <c r="A219" s="3">
        <v>218</v>
      </c>
      <c r="B219" s="3" t="s">
        <v>226</v>
      </c>
      <c r="C219">
        <v>249</v>
      </c>
      <c r="D219">
        <v>249</v>
      </c>
      <c r="E219">
        <v>150</v>
      </c>
    </row>
    <row r="220" spans="1:5" ht="19.5" customHeight="1" x14ac:dyDescent="0.2">
      <c r="A220" s="3">
        <v>219</v>
      </c>
      <c r="B220" s="3" t="s">
        <v>227</v>
      </c>
      <c r="C220">
        <v>249</v>
      </c>
      <c r="D220">
        <v>249</v>
      </c>
      <c r="E220">
        <v>150</v>
      </c>
    </row>
    <row r="221" spans="1:5" ht="19.5" customHeight="1" x14ac:dyDescent="0.2">
      <c r="A221" s="3">
        <v>220</v>
      </c>
      <c r="B221" s="3" t="s">
        <v>228</v>
      </c>
      <c r="C221">
        <v>50</v>
      </c>
      <c r="D221">
        <v>249</v>
      </c>
      <c r="E221">
        <v>150</v>
      </c>
    </row>
    <row r="222" spans="1:5" ht="19.5" customHeight="1" x14ac:dyDescent="0.2">
      <c r="A222" s="3">
        <v>221</v>
      </c>
      <c r="B222" s="3" t="s">
        <v>229</v>
      </c>
      <c r="C222">
        <v>249</v>
      </c>
      <c r="D222">
        <v>249</v>
      </c>
      <c r="E222">
        <v>150</v>
      </c>
    </row>
    <row r="223" spans="1:5" ht="19.5" customHeight="1" x14ac:dyDescent="0.2">
      <c r="A223" s="3">
        <v>222</v>
      </c>
      <c r="B223" s="3" t="s">
        <v>230</v>
      </c>
      <c r="C223">
        <v>249</v>
      </c>
      <c r="D223">
        <v>249</v>
      </c>
      <c r="E223">
        <v>150</v>
      </c>
    </row>
    <row r="224" spans="1:5" ht="19.5" customHeight="1" x14ac:dyDescent="0.2">
      <c r="A224" s="3">
        <v>223</v>
      </c>
      <c r="B224" s="3" t="s">
        <v>231</v>
      </c>
      <c r="C224">
        <v>249</v>
      </c>
      <c r="D224">
        <v>249</v>
      </c>
      <c r="E224">
        <v>150</v>
      </c>
    </row>
    <row r="225" spans="1:5" ht="19.5" customHeight="1" x14ac:dyDescent="0.2">
      <c r="A225" s="3">
        <v>224</v>
      </c>
      <c r="B225" s="3" t="s">
        <v>232</v>
      </c>
      <c r="C225">
        <v>249</v>
      </c>
      <c r="D225">
        <v>249</v>
      </c>
      <c r="E225">
        <v>150</v>
      </c>
    </row>
    <row r="226" spans="1:5" ht="19.5" customHeight="1" x14ac:dyDescent="0.2">
      <c r="A226" s="3">
        <v>225</v>
      </c>
      <c r="B226" s="3" t="s">
        <v>233</v>
      </c>
      <c r="C226">
        <v>249</v>
      </c>
      <c r="D226">
        <v>249</v>
      </c>
      <c r="E226">
        <v>150</v>
      </c>
    </row>
    <row r="227" spans="1:5" ht="19.5" customHeight="1" x14ac:dyDescent="0.2">
      <c r="A227" s="3">
        <v>226</v>
      </c>
      <c r="B227" s="3" t="s">
        <v>234</v>
      </c>
      <c r="C227">
        <v>249</v>
      </c>
      <c r="D227">
        <v>249</v>
      </c>
      <c r="E227">
        <v>150</v>
      </c>
    </row>
    <row r="228" spans="1:5" ht="19.5" customHeight="1" x14ac:dyDescent="0.2">
      <c r="A228" s="3">
        <v>227</v>
      </c>
      <c r="B228" s="3" t="s">
        <v>235</v>
      </c>
      <c r="C228">
        <v>249</v>
      </c>
      <c r="D228">
        <v>249</v>
      </c>
      <c r="E228">
        <v>150</v>
      </c>
    </row>
    <row r="229" spans="1:5" ht="19.5" customHeight="1" x14ac:dyDescent="0.2">
      <c r="A229" s="3">
        <v>228</v>
      </c>
      <c r="B229" s="3" t="s">
        <v>236</v>
      </c>
      <c r="C229">
        <v>249</v>
      </c>
      <c r="D229">
        <v>249</v>
      </c>
      <c r="E229">
        <v>150</v>
      </c>
    </row>
    <row r="230" spans="1:5" ht="19.5" customHeight="1" x14ac:dyDescent="0.2">
      <c r="A230" s="3">
        <v>229</v>
      </c>
      <c r="B230" s="3" t="s">
        <v>237</v>
      </c>
      <c r="C230">
        <v>249</v>
      </c>
      <c r="D230">
        <v>249</v>
      </c>
      <c r="E230">
        <v>150</v>
      </c>
    </row>
    <row r="231" spans="1:5" ht="19.5" customHeight="1" x14ac:dyDescent="0.2">
      <c r="A231" s="3">
        <v>230</v>
      </c>
      <c r="B231" s="3" t="s">
        <v>238</v>
      </c>
      <c r="C231">
        <v>249</v>
      </c>
      <c r="D231">
        <v>249</v>
      </c>
      <c r="E231">
        <v>150</v>
      </c>
    </row>
    <row r="232" spans="1:5" ht="19.5" customHeight="1" x14ac:dyDescent="0.2">
      <c r="A232" s="3">
        <v>231</v>
      </c>
      <c r="B232" s="3" t="s">
        <v>239</v>
      </c>
      <c r="C232">
        <v>249</v>
      </c>
      <c r="D232">
        <v>249</v>
      </c>
      <c r="E232">
        <v>150</v>
      </c>
    </row>
    <row r="233" spans="1:5" ht="19.5" customHeight="1" x14ac:dyDescent="0.2">
      <c r="A233" s="3">
        <v>232</v>
      </c>
      <c r="B233" s="3" t="s">
        <v>240</v>
      </c>
      <c r="C233">
        <v>249</v>
      </c>
      <c r="D233">
        <v>249</v>
      </c>
      <c r="E233">
        <v>150</v>
      </c>
    </row>
    <row r="234" spans="1:5" ht="19.5" customHeight="1" x14ac:dyDescent="0.2">
      <c r="A234" s="3">
        <v>233</v>
      </c>
      <c r="B234" s="3" t="s">
        <v>241</v>
      </c>
      <c r="C234">
        <v>249</v>
      </c>
      <c r="D234">
        <v>249</v>
      </c>
      <c r="E234">
        <v>150</v>
      </c>
    </row>
    <row r="235" spans="1:5" ht="19.5" customHeight="1" x14ac:dyDescent="0.2">
      <c r="A235" s="3">
        <v>234</v>
      </c>
      <c r="B235" s="3" t="s">
        <v>242</v>
      </c>
      <c r="C235">
        <v>249</v>
      </c>
      <c r="D235">
        <v>249</v>
      </c>
      <c r="E235">
        <v>150</v>
      </c>
    </row>
    <row r="236" spans="1:5" ht="19.5" customHeight="1" x14ac:dyDescent="0.2">
      <c r="A236" s="3">
        <v>235</v>
      </c>
      <c r="B236" s="3" t="s">
        <v>243</v>
      </c>
      <c r="C236">
        <v>249</v>
      </c>
      <c r="D236">
        <v>249</v>
      </c>
      <c r="E236">
        <v>150</v>
      </c>
    </row>
    <row r="237" spans="1:5" ht="19.5" customHeight="1" x14ac:dyDescent="0.2">
      <c r="A237" s="3">
        <v>236</v>
      </c>
      <c r="B237" s="3" t="s">
        <v>244</v>
      </c>
      <c r="C237">
        <v>249</v>
      </c>
      <c r="D237">
        <v>249</v>
      </c>
      <c r="E237">
        <v>150</v>
      </c>
    </row>
    <row r="238" spans="1:5" ht="19.5" customHeight="1" x14ac:dyDescent="0.2">
      <c r="A238" s="3">
        <v>237</v>
      </c>
      <c r="B238" s="3" t="s">
        <v>245</v>
      </c>
      <c r="C238">
        <v>50</v>
      </c>
      <c r="D238">
        <v>249</v>
      </c>
      <c r="E238">
        <v>150</v>
      </c>
    </row>
    <row r="239" spans="1:5" ht="19.5" customHeight="1" x14ac:dyDescent="0.2">
      <c r="A239" s="3">
        <v>238</v>
      </c>
      <c r="B239" s="3" t="s">
        <v>246</v>
      </c>
      <c r="C239">
        <v>249</v>
      </c>
      <c r="D239">
        <v>249</v>
      </c>
      <c r="E239">
        <v>150</v>
      </c>
    </row>
    <row r="240" spans="1:5" ht="19.5" customHeight="1" x14ac:dyDescent="0.2">
      <c r="A240" s="3">
        <v>239</v>
      </c>
      <c r="B240" s="3" t="s">
        <v>247</v>
      </c>
      <c r="C240">
        <v>249</v>
      </c>
      <c r="D240">
        <v>249</v>
      </c>
      <c r="E240">
        <v>150</v>
      </c>
    </row>
    <row r="241" spans="1:5" ht="19.5" customHeight="1" x14ac:dyDescent="0.2">
      <c r="A241" s="3">
        <v>240</v>
      </c>
      <c r="B241" s="3" t="s">
        <v>248</v>
      </c>
      <c r="C241">
        <v>249</v>
      </c>
      <c r="D241">
        <v>249</v>
      </c>
      <c r="E241">
        <v>150</v>
      </c>
    </row>
    <row r="242" spans="1:5" ht="19.5" customHeight="1" x14ac:dyDescent="0.2">
      <c r="A242" s="3">
        <v>241</v>
      </c>
      <c r="B242" s="3" t="s">
        <v>249</v>
      </c>
      <c r="C242">
        <v>249</v>
      </c>
      <c r="D242">
        <v>249</v>
      </c>
      <c r="E242">
        <v>150</v>
      </c>
    </row>
    <row r="243" spans="1:5" ht="19.5" customHeight="1" x14ac:dyDescent="0.2">
      <c r="A243" s="3">
        <v>242</v>
      </c>
      <c r="B243" s="3" t="s">
        <v>250</v>
      </c>
      <c r="C243">
        <v>249</v>
      </c>
      <c r="D243">
        <v>249</v>
      </c>
      <c r="E243">
        <v>150</v>
      </c>
    </row>
    <row r="244" spans="1:5" ht="19.5" customHeight="1" x14ac:dyDescent="0.2">
      <c r="A244" s="3">
        <v>243</v>
      </c>
      <c r="B244" s="3" t="s">
        <v>251</v>
      </c>
      <c r="C244">
        <v>249</v>
      </c>
      <c r="D244">
        <v>249</v>
      </c>
      <c r="E244">
        <v>150</v>
      </c>
    </row>
    <row r="245" spans="1:5" ht="19.5" customHeight="1" x14ac:dyDescent="0.2">
      <c r="A245" s="3">
        <v>244</v>
      </c>
      <c r="B245" s="3" t="s">
        <v>252</v>
      </c>
      <c r="C245">
        <v>249</v>
      </c>
      <c r="D245">
        <v>249</v>
      </c>
      <c r="E245">
        <v>150</v>
      </c>
    </row>
    <row r="246" spans="1:5" ht="19.5" customHeight="1" x14ac:dyDescent="0.2">
      <c r="A246" s="3">
        <v>245</v>
      </c>
      <c r="B246" s="3" t="s">
        <v>253</v>
      </c>
      <c r="C246">
        <v>249</v>
      </c>
      <c r="D246">
        <v>249</v>
      </c>
      <c r="E246">
        <v>150</v>
      </c>
    </row>
    <row r="247" spans="1:5" ht="19.5" customHeight="1" x14ac:dyDescent="0.2">
      <c r="A247" s="3">
        <v>246</v>
      </c>
      <c r="B247" s="3" t="s">
        <v>254</v>
      </c>
      <c r="C247">
        <v>249</v>
      </c>
      <c r="D247">
        <v>249</v>
      </c>
      <c r="E247">
        <v>150</v>
      </c>
    </row>
    <row r="248" spans="1:5" ht="19.5" customHeight="1" x14ac:dyDescent="0.2">
      <c r="A248" s="3">
        <v>247</v>
      </c>
      <c r="B248" s="3" t="s">
        <v>255</v>
      </c>
      <c r="C248">
        <v>249</v>
      </c>
      <c r="D248">
        <v>249</v>
      </c>
      <c r="E248">
        <v>150</v>
      </c>
    </row>
    <row r="249" spans="1:5" ht="19.5" customHeight="1" x14ac:dyDescent="0.2">
      <c r="A249" s="3">
        <v>248</v>
      </c>
      <c r="B249" s="3" t="s">
        <v>256</v>
      </c>
      <c r="C249">
        <v>249</v>
      </c>
      <c r="D249">
        <v>249</v>
      </c>
      <c r="E249">
        <v>150</v>
      </c>
    </row>
    <row r="250" spans="1:5" ht="19.5" customHeight="1" x14ac:dyDescent="0.2">
      <c r="A250" s="3">
        <v>249</v>
      </c>
      <c r="B250" s="3" t="s">
        <v>257</v>
      </c>
      <c r="C250">
        <v>50</v>
      </c>
      <c r="D250">
        <v>249</v>
      </c>
      <c r="E250">
        <v>150</v>
      </c>
    </row>
    <row r="251" spans="1:5" ht="19.5" customHeight="1" x14ac:dyDescent="0.2">
      <c r="A251" s="3">
        <v>250</v>
      </c>
      <c r="B251" s="3" t="s">
        <v>258</v>
      </c>
      <c r="C251">
        <v>249</v>
      </c>
      <c r="D251">
        <v>249</v>
      </c>
      <c r="E251">
        <v>150</v>
      </c>
    </row>
    <row r="252" spans="1:5" ht="19.5" customHeight="1" x14ac:dyDescent="0.2">
      <c r="A252" s="3">
        <v>251</v>
      </c>
      <c r="B252" s="3" t="s">
        <v>259</v>
      </c>
      <c r="C252">
        <v>249</v>
      </c>
      <c r="D252">
        <v>249</v>
      </c>
      <c r="E252">
        <v>150</v>
      </c>
    </row>
    <row r="253" spans="1:5" ht="19.5" customHeight="1" x14ac:dyDescent="0.2">
      <c r="A253" s="3">
        <v>252</v>
      </c>
      <c r="B253" s="3" t="s">
        <v>260</v>
      </c>
      <c r="C253">
        <v>249</v>
      </c>
      <c r="D253">
        <v>249</v>
      </c>
      <c r="E253">
        <v>150</v>
      </c>
    </row>
    <row r="254" spans="1:5" ht="19.5" customHeight="1" x14ac:dyDescent="0.2">
      <c r="A254" s="3">
        <v>253</v>
      </c>
      <c r="B254" s="3" t="s">
        <v>261</v>
      </c>
      <c r="C254">
        <v>249</v>
      </c>
      <c r="D254">
        <v>249</v>
      </c>
      <c r="E254">
        <v>150</v>
      </c>
    </row>
    <row r="255" spans="1:5" ht="19.5" customHeight="1" x14ac:dyDescent="0.2">
      <c r="A255" s="3">
        <v>254</v>
      </c>
      <c r="B255" s="3" t="s">
        <v>262</v>
      </c>
      <c r="C255">
        <v>249</v>
      </c>
      <c r="D255">
        <v>249</v>
      </c>
      <c r="E255">
        <v>150</v>
      </c>
    </row>
  </sheetData>
  <sheetProtection algorithmName="SHA-512" hashValue="EKxIsutsMTCQ8yrUIgb+uO4KarVaXG8U5MxBGkDmUOzzwLxG1iGsziQgi4Bz9mGJ1VsbY+Up4L6PjtZ0hFsnLA==" saltValue="+Vq+GrUwmXEuLku0SrLwAg==" spinCount="100000" sheet="1" objects="1" scenarios="1" selectLockedCells="1" selectUnlockedCells="1"/>
  <autoFilter ref="O1:Q24" xr:uid="{45637555-52CE-41E0-AEE2-CBFF0C0A5068}">
    <sortState xmlns:xlrd2="http://schemas.microsoft.com/office/spreadsheetml/2017/richdata2" ref="O2:Q33">
      <sortCondition ref="O1:O29"/>
    </sortState>
  </autoFilter>
  <dataValidations disablePrompts="1" count="1">
    <dataValidation type="whole" operator="lessThan" allowBlank="1" showInputMessage="1" showErrorMessage="1" errorTitle="dgrfsdr" error="rgdr" sqref="E256" xr:uid="{00000000-0002-0000-1400-000000000000}">
      <formula1>10</formula1>
    </dataValidation>
  </dataValidations>
  <pageMargins left="0.25" right="0.25" top="0.75" bottom="0.75" header="0.3" footer="0.3"/>
  <pageSetup scale="90" orientation="portrait" r:id="rId1"/>
  <headerFooter>
    <oddHeader>&amp;CSimple Cycle Turbines RAP Application</oddHeader>
    <oddFooter>&amp;LVersion 3.0&amp;CSheet: &amp;A&amp;RPage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4EB3F-AF30-4FCF-8813-0DAE02388042}">
  <sheetPr codeName="Sheet4">
    <tabColor rgb="FFFFFFCC"/>
  </sheetPr>
  <dimension ref="A1:J48"/>
  <sheetViews>
    <sheetView showGridLines="0" zoomScaleNormal="100" zoomScaleSheetLayoutView="112" workbookViewId="0">
      <selection sqref="A1:G1"/>
    </sheetView>
  </sheetViews>
  <sheetFormatPr defaultColWidth="0" defaultRowHeight="14.25" zeroHeight="1" x14ac:dyDescent="0.2"/>
  <cols>
    <col min="1" max="1" width="21" style="29" customWidth="1"/>
    <col min="2" max="2" width="11.375" style="29" customWidth="1"/>
    <col min="3" max="3" width="16" style="29" customWidth="1"/>
    <col min="4" max="4" width="9.875" style="29" customWidth="1"/>
    <col min="5" max="7" width="11.375" style="29" customWidth="1"/>
    <col min="8" max="8" width="2.625" style="29" customWidth="1"/>
    <col min="9" max="10" width="0" style="29" hidden="1" customWidth="1"/>
    <col min="11" max="16384" width="9" style="29" hidden="1"/>
  </cols>
  <sheetData>
    <row r="1" spans="1:7" s="21" customFormat="1" ht="6" customHeight="1" thickBot="1" x14ac:dyDescent="0.25">
      <c r="A1" s="649" t="s">
        <v>339</v>
      </c>
      <c r="B1" s="649"/>
      <c r="C1" s="649"/>
      <c r="D1" s="649"/>
      <c r="E1" s="649"/>
      <c r="F1" s="649"/>
      <c r="G1" s="649"/>
    </row>
    <row r="2" spans="1:7" s="21" customFormat="1" ht="18.75" customHeight="1" thickBot="1" x14ac:dyDescent="0.25">
      <c r="A2" s="440" t="s">
        <v>437</v>
      </c>
      <c r="B2" s="650"/>
      <c r="C2" s="441"/>
      <c r="D2" s="441"/>
      <c r="E2" s="441"/>
      <c r="F2" s="441"/>
      <c r="G2" s="442"/>
    </row>
    <row r="3" spans="1:7" customFormat="1" ht="131.25" customHeight="1" x14ac:dyDescent="0.2">
      <c r="A3" s="635" t="s">
        <v>894</v>
      </c>
      <c r="B3" s="636"/>
      <c r="C3" s="636"/>
      <c r="D3" s="636"/>
      <c r="E3" s="636"/>
      <c r="F3" s="636"/>
      <c r="G3" s="637"/>
    </row>
    <row r="4" spans="1:7" customFormat="1" ht="23.25" customHeight="1" thickBot="1" x14ac:dyDescent="0.25">
      <c r="A4" s="396" t="s">
        <v>436</v>
      </c>
      <c r="B4" s="397"/>
      <c r="C4" s="397"/>
      <c r="D4" s="397"/>
      <c r="E4" s="397"/>
      <c r="F4" s="397"/>
      <c r="G4" s="398"/>
    </row>
    <row r="5" spans="1:7" customFormat="1" ht="102.75" customHeight="1" thickBot="1" x14ac:dyDescent="0.25">
      <c r="A5" s="638" t="s">
        <v>544</v>
      </c>
      <c r="B5" s="639"/>
      <c r="C5" s="639"/>
      <c r="D5" s="639"/>
      <c r="E5" s="639"/>
      <c r="F5" s="639"/>
      <c r="G5" s="640"/>
    </row>
    <row r="6" spans="1:7" s="41" customFormat="1" ht="15" thickBot="1" x14ac:dyDescent="0.25">
      <c r="A6" s="651"/>
      <c r="B6" s="652"/>
      <c r="C6" s="652"/>
      <c r="D6" s="652"/>
      <c r="E6" s="652"/>
      <c r="F6" s="652"/>
      <c r="G6" s="652"/>
    </row>
    <row r="7" spans="1:7" customFormat="1" ht="15" customHeight="1" thickBot="1" x14ac:dyDescent="0.25">
      <c r="A7" s="641" t="s">
        <v>553</v>
      </c>
      <c r="B7" s="642"/>
      <c r="C7" s="642"/>
      <c r="D7" s="642"/>
      <c r="E7" s="642"/>
      <c r="F7" s="642"/>
      <c r="G7" s="643"/>
    </row>
    <row r="8" spans="1:7" customFormat="1" ht="33" customHeight="1" x14ac:dyDescent="0.2">
      <c r="A8" s="644" t="s">
        <v>545</v>
      </c>
      <c r="B8" s="645"/>
      <c r="C8" s="645"/>
      <c r="D8" s="645"/>
      <c r="E8" s="645"/>
      <c r="F8" s="645"/>
      <c r="G8" s="253"/>
    </row>
    <row r="9" spans="1:7" customFormat="1" ht="32.25" customHeight="1" x14ac:dyDescent="0.2">
      <c r="A9" s="584" t="s">
        <v>546</v>
      </c>
      <c r="B9" s="585"/>
      <c r="C9" s="585"/>
      <c r="D9" s="585"/>
      <c r="E9" s="585"/>
      <c r="F9" s="585"/>
      <c r="G9" s="251"/>
    </row>
    <row r="10" spans="1:7" customFormat="1" ht="26.25" customHeight="1" thickBot="1" x14ac:dyDescent="0.25">
      <c r="A10" s="631" t="s">
        <v>547</v>
      </c>
      <c r="B10" s="632"/>
      <c r="C10" s="632"/>
      <c r="D10" s="632"/>
      <c r="E10" s="633"/>
      <c r="F10" s="633"/>
      <c r="G10" s="634"/>
    </row>
    <row r="11" spans="1:7" customFormat="1" ht="15" customHeight="1" thickBot="1" x14ac:dyDescent="0.25">
      <c r="A11" s="578" t="s">
        <v>360</v>
      </c>
      <c r="B11" s="578"/>
      <c r="C11" s="578"/>
      <c r="D11" s="578"/>
      <c r="E11" s="578"/>
      <c r="F11" s="578"/>
      <c r="G11" s="578"/>
    </row>
    <row r="12" spans="1:7" customFormat="1" ht="15" customHeight="1" thickBot="1" x14ac:dyDescent="0.3">
      <c r="A12" s="596" t="s">
        <v>435</v>
      </c>
      <c r="B12" s="597"/>
      <c r="C12" s="597"/>
      <c r="D12" s="597"/>
      <c r="E12" s="597"/>
      <c r="F12" s="597"/>
      <c r="G12" s="598"/>
    </row>
    <row r="13" spans="1:7" customFormat="1" ht="15" customHeight="1" x14ac:dyDescent="0.25">
      <c r="A13" s="646" t="s">
        <v>427</v>
      </c>
      <c r="B13" s="647"/>
      <c r="C13" s="647"/>
      <c r="D13" s="647"/>
      <c r="E13" s="647"/>
      <c r="F13" s="629" t="s">
        <v>426</v>
      </c>
      <c r="G13" s="630"/>
    </row>
    <row r="14" spans="1:7" customFormat="1" ht="30" customHeight="1" x14ac:dyDescent="0.2">
      <c r="A14" s="584" t="s">
        <v>548</v>
      </c>
      <c r="B14" s="585"/>
      <c r="C14" s="585"/>
      <c r="D14" s="585"/>
      <c r="E14" s="585"/>
      <c r="F14" s="622"/>
      <c r="G14" s="623"/>
    </row>
    <row r="15" spans="1:7" customFormat="1" ht="45.75" customHeight="1" x14ac:dyDescent="0.2">
      <c r="A15" s="584" t="s">
        <v>434</v>
      </c>
      <c r="B15" s="585"/>
      <c r="C15" s="585"/>
      <c r="D15" s="585"/>
      <c r="E15" s="585"/>
      <c r="F15" s="622"/>
      <c r="G15" s="623"/>
    </row>
    <row r="16" spans="1:7" customFormat="1" ht="15" customHeight="1" x14ac:dyDescent="0.2">
      <c r="A16" s="584" t="s">
        <v>433</v>
      </c>
      <c r="B16" s="585"/>
      <c r="C16" s="585"/>
      <c r="D16" s="585"/>
      <c r="E16" s="585"/>
      <c r="F16" s="622"/>
      <c r="G16" s="623"/>
    </row>
    <row r="17" spans="1:7" customFormat="1" ht="30" customHeight="1" x14ac:dyDescent="0.2">
      <c r="A17" s="584" t="s">
        <v>432</v>
      </c>
      <c r="B17" s="585"/>
      <c r="C17" s="585"/>
      <c r="D17" s="585"/>
      <c r="E17" s="585"/>
      <c r="F17" s="622"/>
      <c r="G17" s="623"/>
    </row>
    <row r="18" spans="1:7" customFormat="1" ht="45" customHeight="1" x14ac:dyDescent="0.2">
      <c r="A18" s="584" t="s">
        <v>431</v>
      </c>
      <c r="B18" s="585"/>
      <c r="C18" s="585"/>
      <c r="D18" s="585"/>
      <c r="E18" s="585"/>
      <c r="F18" s="622"/>
      <c r="G18" s="623"/>
    </row>
    <row r="19" spans="1:7" customFormat="1" ht="30" customHeight="1" x14ac:dyDescent="0.2">
      <c r="A19" s="584" t="s">
        <v>430</v>
      </c>
      <c r="B19" s="585"/>
      <c r="C19" s="585"/>
      <c r="D19" s="585"/>
      <c r="E19" s="585"/>
      <c r="F19" s="622"/>
      <c r="G19" s="623"/>
    </row>
    <row r="20" spans="1:7" customFormat="1" ht="15" customHeight="1" x14ac:dyDescent="0.2">
      <c r="A20" s="584" t="s">
        <v>429</v>
      </c>
      <c r="B20" s="585"/>
      <c r="C20" s="585"/>
      <c r="D20" s="585"/>
      <c r="E20" s="585"/>
      <c r="F20" s="622"/>
      <c r="G20" s="623"/>
    </row>
    <row r="21" spans="1:7" customFormat="1" ht="15" customHeight="1" thickBot="1" x14ac:dyDescent="0.25">
      <c r="A21" s="626" t="s">
        <v>422</v>
      </c>
      <c r="B21" s="627"/>
      <c r="C21" s="627"/>
      <c r="D21" s="627"/>
      <c r="E21" s="627"/>
      <c r="F21" s="619">
        <f>SUM(F14:F20)</f>
        <v>0</v>
      </c>
      <c r="G21" s="620"/>
    </row>
    <row r="22" spans="1:7" customFormat="1" ht="15" customHeight="1" thickBot="1" x14ac:dyDescent="0.25">
      <c r="A22" s="621" t="s">
        <v>360</v>
      </c>
      <c r="B22" s="621"/>
      <c r="C22" s="621"/>
      <c r="D22" s="621"/>
      <c r="E22" s="621"/>
      <c r="F22" s="621"/>
      <c r="G22" s="621"/>
    </row>
    <row r="23" spans="1:7" customFormat="1" ht="15" customHeight="1" thickBot="1" x14ac:dyDescent="0.3">
      <c r="A23" s="596" t="s">
        <v>428</v>
      </c>
      <c r="B23" s="597"/>
      <c r="C23" s="597"/>
      <c r="D23" s="597"/>
      <c r="E23" s="597"/>
      <c r="F23" s="597"/>
      <c r="G23" s="598"/>
    </row>
    <row r="24" spans="1:7" customFormat="1" ht="15" customHeight="1" x14ac:dyDescent="0.25">
      <c r="A24" s="628" t="s">
        <v>427</v>
      </c>
      <c r="B24" s="629"/>
      <c r="C24" s="629"/>
      <c r="D24" s="629"/>
      <c r="E24" s="629"/>
      <c r="F24" s="629" t="s">
        <v>426</v>
      </c>
      <c r="G24" s="630"/>
    </row>
    <row r="25" spans="1:7" customFormat="1" ht="15" customHeight="1" x14ac:dyDescent="0.2">
      <c r="A25" s="584" t="s">
        <v>425</v>
      </c>
      <c r="B25" s="585"/>
      <c r="C25" s="585"/>
      <c r="D25" s="585"/>
      <c r="E25" s="585"/>
      <c r="F25" s="622"/>
      <c r="G25" s="623"/>
    </row>
    <row r="26" spans="1:7" customFormat="1" ht="45" customHeight="1" x14ac:dyDescent="0.2">
      <c r="A26" s="584" t="s">
        <v>424</v>
      </c>
      <c r="B26" s="585"/>
      <c r="C26" s="585"/>
      <c r="D26" s="585"/>
      <c r="E26" s="585"/>
      <c r="F26" s="622"/>
      <c r="G26" s="623"/>
    </row>
    <row r="27" spans="1:7" customFormat="1" ht="15" customHeight="1" x14ac:dyDescent="0.2">
      <c r="A27" s="624" t="s">
        <v>423</v>
      </c>
      <c r="B27" s="625"/>
      <c r="C27" s="625"/>
      <c r="D27" s="625"/>
      <c r="E27" s="625"/>
      <c r="F27" s="622"/>
      <c r="G27" s="623"/>
    </row>
    <row r="28" spans="1:7" customFormat="1" ht="15" customHeight="1" thickBot="1" x14ac:dyDescent="0.3">
      <c r="A28" s="617" t="s">
        <v>422</v>
      </c>
      <c r="B28" s="618"/>
      <c r="C28" s="618"/>
      <c r="D28" s="618"/>
      <c r="E28" s="618"/>
      <c r="F28" s="619">
        <f>SUM(F25:F27)</f>
        <v>0</v>
      </c>
      <c r="G28" s="620"/>
    </row>
    <row r="29" spans="1:7" customFormat="1" ht="15" customHeight="1" thickBot="1" x14ac:dyDescent="0.25">
      <c r="A29" s="621" t="s">
        <v>360</v>
      </c>
      <c r="B29" s="621"/>
      <c r="C29" s="621"/>
      <c r="D29" s="621"/>
      <c r="E29" s="621"/>
      <c r="F29" s="621"/>
      <c r="G29" s="621"/>
    </row>
    <row r="30" spans="1:7" customFormat="1" ht="15" customHeight="1" thickBot="1" x14ac:dyDescent="0.3">
      <c r="A30" s="596" t="s">
        <v>421</v>
      </c>
      <c r="B30" s="597"/>
      <c r="C30" s="597"/>
      <c r="D30" s="597"/>
      <c r="E30" s="597"/>
      <c r="F30" s="597"/>
      <c r="G30" s="598"/>
    </row>
    <row r="31" spans="1:7" customFormat="1" ht="86.25" customHeight="1" thickBot="1" x14ac:dyDescent="0.25">
      <c r="A31" s="611" t="s">
        <v>908</v>
      </c>
      <c r="B31" s="612"/>
      <c r="C31" s="612"/>
      <c r="D31" s="612"/>
      <c r="E31" s="612"/>
      <c r="F31" s="612"/>
      <c r="G31" s="613"/>
    </row>
    <row r="32" spans="1:7" customFormat="1" ht="15" customHeight="1" x14ac:dyDescent="0.25">
      <c r="A32" s="614" t="s">
        <v>420</v>
      </c>
      <c r="B32" s="615"/>
      <c r="C32" s="615" t="s">
        <v>549</v>
      </c>
      <c r="D32" s="615"/>
      <c r="E32" s="615"/>
      <c r="F32" s="615"/>
      <c r="G32" s="616"/>
    </row>
    <row r="33" spans="1:7" customFormat="1" ht="15" customHeight="1" x14ac:dyDescent="0.2">
      <c r="A33" s="589" t="s">
        <v>419</v>
      </c>
      <c r="B33" s="590"/>
      <c r="C33" s="590" t="s">
        <v>418</v>
      </c>
      <c r="D33" s="590"/>
      <c r="E33" s="590"/>
      <c r="F33" s="590"/>
      <c r="G33" s="591"/>
    </row>
    <row r="34" spans="1:7" customFormat="1" ht="15" customHeight="1" x14ac:dyDescent="0.2">
      <c r="A34" s="589" t="s">
        <v>417</v>
      </c>
      <c r="B34" s="590"/>
      <c r="C34" s="590" t="s">
        <v>416</v>
      </c>
      <c r="D34" s="590"/>
      <c r="E34" s="590"/>
      <c r="F34" s="590"/>
      <c r="G34" s="591"/>
    </row>
    <row r="35" spans="1:7" customFormat="1" ht="15" customHeight="1" thickBot="1" x14ac:dyDescent="0.25">
      <c r="A35" s="586" t="s">
        <v>415</v>
      </c>
      <c r="B35" s="587"/>
      <c r="C35" s="587" t="s">
        <v>414</v>
      </c>
      <c r="D35" s="587"/>
      <c r="E35" s="587"/>
      <c r="F35" s="587"/>
      <c r="G35" s="588"/>
    </row>
    <row r="36" spans="1:7" customFormat="1" ht="15" customHeight="1" thickBot="1" x14ac:dyDescent="0.25">
      <c r="A36" s="603" t="s">
        <v>360</v>
      </c>
      <c r="B36" s="603"/>
      <c r="C36" s="603"/>
      <c r="D36" s="603"/>
      <c r="E36" s="603"/>
      <c r="F36" s="603"/>
      <c r="G36" s="603"/>
    </row>
    <row r="37" spans="1:7" customFormat="1" ht="15" customHeight="1" x14ac:dyDescent="0.25">
      <c r="A37" s="609" t="s">
        <v>413</v>
      </c>
      <c r="B37" s="610"/>
      <c r="C37" s="610"/>
      <c r="D37" s="604">
        <f>IF(G9="Yes","",F21+F28)</f>
        <v>0</v>
      </c>
      <c r="E37" s="604"/>
      <c r="F37" s="604"/>
      <c r="G37" s="605"/>
    </row>
    <row r="38" spans="1:7" customFormat="1" ht="15" customHeight="1" x14ac:dyDescent="0.25">
      <c r="A38" s="606" t="s">
        <v>412</v>
      </c>
      <c r="B38" s="295"/>
      <c r="C38" s="295"/>
      <c r="D38" s="607" t="b">
        <f>IF(G8="yes",900,
IF(G9="yes",75000,
IF(G8="no",IF(AND(E10="minor application",D37&lt;300000),900,
IF(AND(E10="minor application",D37&gt;=300000,D37&lt;25000000),D37*0.003,
IF(AND(E10="minor application",D37&gt;=25000000),75000,
IF(AND(E10="MAJOR APPLICATION",D37&lt;300000),3000,
IF(AND(E10="MAJOR APPLICATION",D37&gt;=300000,D37&lt;7500000),D37*0.01,
IF(AND(E10="MAJOR APPLICATION",D37&gt;=7500000),75000,"")))))))))</f>
        <v>0</v>
      </c>
      <c r="E38" s="607"/>
      <c r="F38" s="607"/>
      <c r="G38" s="608"/>
    </row>
    <row r="39" spans="1:7" customFormat="1" ht="60" customHeight="1" thickBot="1" x14ac:dyDescent="0.25">
      <c r="A39" s="599" t="s">
        <v>411</v>
      </c>
      <c r="B39" s="600"/>
      <c r="C39" s="600"/>
      <c r="D39" s="601"/>
      <c r="E39" s="601"/>
      <c r="F39" s="601"/>
      <c r="G39" s="602"/>
    </row>
    <row r="40" spans="1:7" customFormat="1" ht="15" customHeight="1" thickBot="1" x14ac:dyDescent="0.25">
      <c r="A40" s="578" t="s">
        <v>360</v>
      </c>
      <c r="B40" s="578"/>
      <c r="C40" s="578"/>
      <c r="D40" s="578"/>
      <c r="E40" s="578"/>
      <c r="F40" s="578"/>
      <c r="G40" s="578"/>
    </row>
    <row r="41" spans="1:7" customFormat="1" ht="15" customHeight="1" thickBot="1" x14ac:dyDescent="0.3">
      <c r="A41" s="596" t="s">
        <v>904</v>
      </c>
      <c r="B41" s="597"/>
      <c r="C41" s="597"/>
      <c r="D41" s="597"/>
      <c r="E41" s="597"/>
      <c r="F41" s="597"/>
      <c r="G41" s="598"/>
    </row>
    <row r="42" spans="1:7" customFormat="1" ht="15" customHeight="1" thickBot="1" x14ac:dyDescent="0.25">
      <c r="A42" s="592" t="s">
        <v>895</v>
      </c>
      <c r="B42" s="593"/>
      <c r="C42" s="593"/>
      <c r="D42" s="593"/>
      <c r="E42" s="594"/>
      <c r="F42" s="594"/>
      <c r="G42" s="595"/>
    </row>
    <row r="43" spans="1:7" customFormat="1" ht="15" thickBot="1" x14ac:dyDescent="0.25">
      <c r="A43" s="578" t="s">
        <v>360</v>
      </c>
      <c r="B43" s="578"/>
      <c r="C43" s="578"/>
      <c r="D43" s="578"/>
      <c r="E43" s="578"/>
      <c r="F43" s="578"/>
      <c r="G43" s="578"/>
    </row>
    <row r="44" spans="1:7" customFormat="1" ht="15" customHeight="1" thickBot="1" x14ac:dyDescent="0.25">
      <c r="A44" s="579" t="s">
        <v>905</v>
      </c>
      <c r="B44" s="580"/>
      <c r="C44" s="580"/>
      <c r="D44" s="580"/>
      <c r="E44" s="580"/>
      <c r="F44" s="580"/>
      <c r="G44" s="581"/>
    </row>
    <row r="45" spans="1:7" customFormat="1" ht="15" customHeight="1" x14ac:dyDescent="0.2">
      <c r="A45" s="582" t="s">
        <v>550</v>
      </c>
      <c r="B45" s="583"/>
      <c r="C45" s="583"/>
      <c r="D45" s="583"/>
      <c r="E45" s="583"/>
      <c r="F45" s="583"/>
      <c r="G45" s="254"/>
    </row>
    <row r="46" spans="1:7" customFormat="1" ht="30.75" customHeight="1" x14ac:dyDescent="0.2">
      <c r="A46" s="584" t="s">
        <v>551</v>
      </c>
      <c r="B46" s="585"/>
      <c r="C46" s="585"/>
      <c r="D46" s="585"/>
      <c r="E46" s="585"/>
      <c r="F46" s="585"/>
      <c r="G46" s="255"/>
    </row>
    <row r="47" spans="1:7" customFormat="1" ht="28.5" customHeight="1" thickBot="1" x14ac:dyDescent="0.25">
      <c r="A47" s="576" t="s">
        <v>552</v>
      </c>
      <c r="B47" s="577"/>
      <c r="C47" s="577"/>
      <c r="D47" s="577"/>
      <c r="E47" s="577"/>
      <c r="F47" s="577"/>
      <c r="G47" s="256" t="str">
        <f>IF(OR(G45="no",AND(G45="yes",G46="yes")),"No",IF(AND(G45="yes",G46="no"),"Yes",""))</f>
        <v/>
      </c>
    </row>
    <row r="48" spans="1:7" customFormat="1" x14ac:dyDescent="0.2">
      <c r="A48" s="648" t="s">
        <v>410</v>
      </c>
      <c r="B48" s="648"/>
      <c r="C48" s="648"/>
      <c r="D48" s="648"/>
      <c r="E48" s="648"/>
      <c r="F48" s="648"/>
      <c r="G48" s="648"/>
    </row>
  </sheetData>
  <sheetProtection algorithmName="SHA-512" hashValue="OgP6wJvMUeum2ok9w3uIh4WjBetYWTk7XUav9lyxu9CfkOXELhq58yZy1wswvnkpBaVtbo/95++fOc0ijChh5w==" saltValue="t5Ow//ssLojj/KUY3v9YZA==" spinCount="100000" sheet="1" objects="1" scenarios="1"/>
  <dataConsolidate/>
  <mergeCells count="71">
    <mergeCell ref="A13:E13"/>
    <mergeCell ref="F13:G13"/>
    <mergeCell ref="A48:G48"/>
    <mergeCell ref="A1:G1"/>
    <mergeCell ref="A2:G2"/>
    <mergeCell ref="A6:G6"/>
    <mergeCell ref="A14:E14"/>
    <mergeCell ref="F14:G14"/>
    <mergeCell ref="A15:E15"/>
    <mergeCell ref="F15:G15"/>
    <mergeCell ref="A16:E16"/>
    <mergeCell ref="F16:G16"/>
    <mergeCell ref="A17:E17"/>
    <mergeCell ref="F17:G17"/>
    <mergeCell ref="A18:E18"/>
    <mergeCell ref="A9:F9"/>
    <mergeCell ref="A10:D10"/>
    <mergeCell ref="E10:G10"/>
    <mergeCell ref="A11:G11"/>
    <mergeCell ref="A12:G12"/>
    <mergeCell ref="A3:G3"/>
    <mergeCell ref="A4:G4"/>
    <mergeCell ref="A5:G5"/>
    <mergeCell ref="A7:G7"/>
    <mergeCell ref="A8:F8"/>
    <mergeCell ref="F18:G18"/>
    <mergeCell ref="A19:E19"/>
    <mergeCell ref="F19:G19"/>
    <mergeCell ref="A20:E20"/>
    <mergeCell ref="F20:G20"/>
    <mergeCell ref="A21:E21"/>
    <mergeCell ref="F21:G21"/>
    <mergeCell ref="A22:G22"/>
    <mergeCell ref="A23:G23"/>
    <mergeCell ref="A24:E24"/>
    <mergeCell ref="F24:G24"/>
    <mergeCell ref="A28:E28"/>
    <mergeCell ref="F28:G28"/>
    <mergeCell ref="A29:G29"/>
    <mergeCell ref="A30:G30"/>
    <mergeCell ref="A25:E25"/>
    <mergeCell ref="F25:G25"/>
    <mergeCell ref="A26:E26"/>
    <mergeCell ref="F26:G26"/>
    <mergeCell ref="A27:E27"/>
    <mergeCell ref="F27:G27"/>
    <mergeCell ref="A31:G31"/>
    <mergeCell ref="A32:B32"/>
    <mergeCell ref="A33:B33"/>
    <mergeCell ref="C32:G32"/>
    <mergeCell ref="C33:G33"/>
    <mergeCell ref="A35:B35"/>
    <mergeCell ref="C35:G35"/>
    <mergeCell ref="A34:B34"/>
    <mergeCell ref="C34:G34"/>
    <mergeCell ref="A42:D42"/>
    <mergeCell ref="E42:G42"/>
    <mergeCell ref="A41:G41"/>
    <mergeCell ref="A39:C39"/>
    <mergeCell ref="D39:G39"/>
    <mergeCell ref="A40:G40"/>
    <mergeCell ref="A36:G36"/>
    <mergeCell ref="D37:G37"/>
    <mergeCell ref="A38:C38"/>
    <mergeCell ref="D38:G38"/>
    <mergeCell ref="A37:C37"/>
    <mergeCell ref="A47:F47"/>
    <mergeCell ref="A43:G43"/>
    <mergeCell ref="A44:G44"/>
    <mergeCell ref="A45:F45"/>
    <mergeCell ref="A46:F46"/>
  </mergeCells>
  <conditionalFormatting sqref="A9:G9 A10:E10 A11:G30 A32:C35 A36:G36 A37 D37:G37 A39:G39">
    <cfRule type="expression" dxfId="45" priority="21">
      <formula>$G$8="yes"</formula>
    </cfRule>
  </conditionalFormatting>
  <conditionalFormatting sqref="A10:G30 A32:C35 A39:G39">
    <cfRule type="expression" dxfId="44" priority="20">
      <formula>$G$9="yes"</formula>
    </cfRule>
  </conditionalFormatting>
  <conditionalFormatting sqref="A11:G30 A32:C35 A36:G36 A37 D37:G37 A38:G38">
    <cfRule type="expression" dxfId="43" priority="25">
      <formula>$E$10="Fee Exemption/Reduction for research projects by state agencies or institutions of higher education"</formula>
    </cfRule>
  </conditionalFormatting>
  <conditionalFormatting sqref="A39:G39">
    <cfRule type="expression" dxfId="42" priority="14">
      <formula>$E$10&lt;&gt;"Fee Exemption/Reduction for research projects by state agencies or institutions of higher education"</formula>
    </cfRule>
  </conditionalFormatting>
  <conditionalFormatting sqref="A46:G46">
    <cfRule type="expression" dxfId="41" priority="23">
      <formula>$G$45="no"</formula>
    </cfRule>
  </conditionalFormatting>
  <conditionalFormatting sqref="E42">
    <cfRule type="expression" dxfId="40" priority="1">
      <formula>AND($E$42&lt;&gt;"",$E$42&lt;&gt;$D$38)</formula>
    </cfRule>
  </conditionalFormatting>
  <conditionalFormatting sqref="G47">
    <cfRule type="expression" dxfId="39" priority="24">
      <formula>$G$47="Yes"</formula>
    </cfRule>
  </conditionalFormatting>
  <dataValidations disablePrompts="1" count="21">
    <dataValidation type="list" allowBlank="1" showErrorMessage="1" prompt="If the project is expected to apply for the maximum fee, you may opt to select &quot;Yes&quot; here and skip sections II and III (Direct Costs and Indirect Costs)." sqref="G9" xr:uid="{DF5B08DC-DADE-4A62-B189-B6D081F0BF0C}">
      <formula1>"Yes,No"</formula1>
    </dataValidation>
    <dataValidation type="textLength" operator="greaterThan" allowBlank="1" showInputMessage="1" showErrorMessage="1" errorTitle="This text cannot be deleted" error="Please do not alter the text in this block of instructions. It has been left unlocked for accessibility purposes only. Altering the text in an instructions block may result in denial of the permit application." sqref="A8 A4:A5 A6" xr:uid="{09AF8E93-3A38-4B8D-B706-2B590856FD7A}">
      <formula1>1</formula1>
    </dataValidation>
    <dataValidation allowBlank="1" showErrorMessage="1" promptTitle="Note:" prompt="If a P.E. Seal is required, please apply the seal to the hardcopy of this application." sqref="A46:A47" xr:uid="{DD5CB3D3-66C8-4D32-B44D-D449DD3FB010}"/>
    <dataValidation allowBlank="1" showErrorMessage="1" promptTitle="Permit Application Fee" prompt="This amount is automatically calculated. If you have a fee exemption, waiver, or alternate fee amount you may enter the corrected application fee in this box." sqref="D38" xr:uid="{FC702C57-B196-4DD2-80B7-5826058BC159}"/>
    <dataValidation allowBlank="1" showErrorMessage="1" promptTitle="Indirect Costs" prompt="Enter the estimated costs for final engineering design and supervision, and administrative overhead." sqref="F25:G25" xr:uid="{E4B607D0-2A30-4D2D-A014-8A620B3B0261}"/>
    <dataValidation allowBlank="1" showErrorMessage="1" promptTitle="Direct Costs" prompt="Enter the estimated costs for a process and control equipment not previously owned by the applicant and not currently authorized under this chapter." sqref="F14:G14" xr:uid="{233E89B8-7B5C-4CE6-B98D-49C725EE33D3}"/>
    <dataValidation allowBlank="1" showErrorMessage="1" promptTitle="Indirect Costs" prompt="Enter the estimated costs for contractor's fees and overhead." sqref="F27:G27" xr:uid="{8FBDD9FF-3CA5-4C1A-A574-004E0E543BCD}"/>
    <dataValidation allowBlank="1" showErrorMessage="1" promptTitle="Indirect Costs" prompt="Enter the estimated costs for construction expense, including construction liaison, securing local building permits, insurance, temporary construction facilities, and construction clean-up." sqref="F26:G26" xr:uid="{BD0F4081-0C0A-4F14-8059-5AF38DEEC4BE}"/>
    <dataValidation allowBlank="1" showErrorMessage="1" promptTitle="Direct Costs" prompt="Enter the estimated costs for ambient air monitoring network." sqref="F20:G20" xr:uid="{5371B781-E05F-4DFB-9A74-A8E1547035D9}"/>
    <dataValidation allowBlank="1" showErrorMessage="1" promptTitle="Direct Costs" prompt="Enter the estimated costs for auxiliary buildings, including materials storage, employee facilities, and changes to existing structures." sqref="F19:G19" xr:uid="{6FDC2F05-0C71-4EBF-8828-BA72C096C332}"/>
    <dataValidation allowBlank="1" showErrorMessage="1" promptTitle="Direct Costs" prompt="Enter the estimated costs for installation, including foundations, erection of supporting structures, enclosures or weather protection, insulation and painting, utilities and connections, process integration, and process control equipment." sqref="F18:G18" xr:uid="{8444A7B1-9DDA-4205-8239-3CA72945B770}"/>
    <dataValidation allowBlank="1" showErrorMessage="1" promptTitle="Direct Costs" prompt="Enter the estimated costs for site preparation, including demolition, construction of fences, outdoor lighting, road, and parking areas." sqref="F17:G17" xr:uid="{4849624D-64A3-4123-9AB4-EA94A267F907}"/>
    <dataValidation allowBlank="1" showErrorMessage="1" promptTitle="Direct Costs" prompt="Enter the estimated costs for freight charges." sqref="F16:G16" xr:uid="{D5AC09BA-7846-424D-AD1F-5F2A90BCFEBB}"/>
    <dataValidation allowBlank="1" showErrorMessage="1" promptTitle="Direct Costs" prompt="Enter the estimated costs for auxiliary equipment, including exhaust hoods, ducting, fans, pumps, piping, conveyors, stacks, and air pollution control equipment specifically needed to meet permit and regulation requirements." sqref="F15:G15" xr:uid="{BD70C41F-3830-4C26-AC65-CA12D47F63A0}"/>
    <dataValidation allowBlank="1" showErrorMessage="1" promptTitle="Payment Information" prompt="Enter the fee amount." sqref="E42" xr:uid="{81FEC256-4428-4C69-9C9C-2EA96D5A039C}"/>
    <dataValidation allowBlank="1" showErrorMessage="1" promptTitle="Payment Information" prompt="Enter the Company Name as it appears on the check." sqref="E43 D10" xr:uid="{0F066559-6ABF-4348-AA3C-584E8CCFACAE}"/>
    <dataValidation type="list" allowBlank="1" showInputMessage="1" showErrorMessage="1" sqref="G46 G8" xr:uid="{C49407A5-FFCB-4099-913C-2DA6B274855F}">
      <formula1>"Yes,No"</formula1>
    </dataValidation>
    <dataValidation type="list" allowBlank="1" showErrorMessage="1" prompt="Is the estimated capital cost of the project greater than $2 million dollars? Enter or select &quot;Yes&quot; or &quot;No&quot;. Note: If yes, submit the application under the seal of a licensed Texas Professional Engineer (P.E.)." sqref="G45" xr:uid="{303E1385-5883-4C2E-A04C-2A00AA471B72}">
      <formula1>"Yes,No"</formula1>
    </dataValidation>
    <dataValidation type="list" allowBlank="1" showErrorMessage="1" promptTitle="Application Type" prompt="If your permit application is for a GHG/PSD/NA permit, enter or select &quot;Major Application.&quot; If this is a regular permit, enter or select &quot;Minor Permit&quot; or &quot;Renewal.&quot; If a fee exemption or reduction applies, enter or select &quot;Fee Exemption/Reduction&quot;." sqref="E10:G10" xr:uid="{815585D2-A16D-4FA2-A488-9F2CFEC11005}">
      <formula1>"Minor Application,Fee Exemption/Reduction for research projects by state agencies or institutions of higher education"</formula1>
    </dataValidation>
    <dataValidation allowBlank="1" showErrorMessage="1" promptTitle="Fee Exemption" prompt="If a fee exemption or reduction applies, use this cell to describe how this facility qualifies for the exemption or reduction. Include the actual fee amount." sqref="D39:G39" xr:uid="{7A108882-9067-4633-9B93-336CE4375871}"/>
    <dataValidation type="list" allowBlank="1" showErrorMessage="1" promptTitle="Payment Information" prompt="Enter the Company Name as it appears on the check." sqref="E10:G10" xr:uid="{0DE06C33-631A-4D94-BB3B-D2B14F5A5826}">
      <formula1>"Minor Application, Major Application,Fee Exemption/Reduction for research projects by state agencies or institutions of higher education"</formula1>
    </dataValidation>
  </dataValidations>
  <hyperlinks>
    <hyperlink ref="A4" r:id="rId1" display="https://www3.tceq.texas.gov/epay/" xr:uid="{D7E9AEC4-1A64-47F2-90F4-1A6D494798BB}"/>
    <hyperlink ref="A4:G4" r:id="rId2" tooltip="Click to link to TCEQ's ePay website." display="www3.tceq.texas.gov/epay/" xr:uid="{500C4794-E611-4972-8B2F-8EFC696E5435}"/>
  </hyperlinks>
  <printOptions horizontalCentered="1"/>
  <pageMargins left="0.25" right="0.25" top="0.75" bottom="0.75" header="0.3" footer="0.3"/>
  <pageSetup scale="90" fitToHeight="0" orientation="portrait" cellComments="asDisplayed" r:id="rId3"/>
  <headerFooter>
    <oddHeader>&amp;CSimple Cycle Turbines RAP Application</oddHeader>
    <oddFooter>&amp;LVersion 3.0&amp;CSheet: &amp;A&amp;RPage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tabColor rgb="FFFFFFCC"/>
  </sheetPr>
  <dimension ref="A1:E60"/>
  <sheetViews>
    <sheetView showGridLines="0" showZeros="0" zoomScaleNormal="100" workbookViewId="0">
      <selection sqref="A1:C1"/>
    </sheetView>
  </sheetViews>
  <sheetFormatPr defaultColWidth="0" defaultRowHeight="14.25" customHeight="1" zeroHeight="1" x14ac:dyDescent="0.2"/>
  <cols>
    <col min="1" max="1" width="46.875" style="5" customWidth="1"/>
    <col min="2" max="2" width="21.375" style="5" customWidth="1"/>
    <col min="3" max="3" width="30.125" style="5" customWidth="1"/>
    <col min="4" max="4" width="2.625" style="5" customWidth="1"/>
    <col min="5" max="5" width="0" style="5" hidden="1" customWidth="1"/>
    <col min="6" max="16384" width="9" style="5" hidden="1"/>
  </cols>
  <sheetData>
    <row r="1" spans="1:3" ht="6" customHeight="1" thickBot="1" x14ac:dyDescent="0.25">
      <c r="A1" s="675" t="s">
        <v>339</v>
      </c>
      <c r="B1" s="675"/>
      <c r="C1" s="675"/>
    </row>
    <row r="2" spans="1:3" ht="18.75" thickBot="1" x14ac:dyDescent="0.25">
      <c r="A2" s="677" t="s">
        <v>306</v>
      </c>
      <c r="B2" s="678"/>
      <c r="C2" s="679"/>
    </row>
    <row r="3" spans="1:3" ht="73.5" customHeight="1" thickBot="1" x14ac:dyDescent="0.25">
      <c r="A3" s="680" t="s">
        <v>864</v>
      </c>
      <c r="B3" s="681"/>
      <c r="C3" s="681"/>
    </row>
    <row r="4" spans="1:3" ht="14.25" customHeight="1" thickBot="1" x14ac:dyDescent="0.25">
      <c r="A4" s="656" t="s">
        <v>481</v>
      </c>
      <c r="B4" s="656"/>
      <c r="C4" s="656"/>
    </row>
    <row r="5" spans="1:3" ht="15.75" thickBot="1" x14ac:dyDescent="0.25">
      <c r="A5" s="641" t="s">
        <v>553</v>
      </c>
      <c r="B5" s="642"/>
      <c r="C5" s="643"/>
    </row>
    <row r="6" spans="1:3" ht="15" x14ac:dyDescent="0.2">
      <c r="A6" s="72" t="s">
        <v>665</v>
      </c>
      <c r="B6" s="73" t="s">
        <v>666</v>
      </c>
      <c r="C6" s="74" t="s">
        <v>660</v>
      </c>
    </row>
    <row r="7" spans="1:3" x14ac:dyDescent="0.2">
      <c r="A7" s="59" t="s">
        <v>6</v>
      </c>
      <c r="B7" s="71" t="s">
        <v>286</v>
      </c>
      <c r="C7" s="75" t="s">
        <v>670</v>
      </c>
    </row>
    <row r="8" spans="1:3" x14ac:dyDescent="0.2">
      <c r="A8" s="59" t="s">
        <v>305</v>
      </c>
      <c r="B8" s="85"/>
      <c r="C8" s="60" t="s">
        <v>661</v>
      </c>
    </row>
    <row r="9" spans="1:3" x14ac:dyDescent="0.2">
      <c r="A9" s="59" t="s">
        <v>663</v>
      </c>
      <c r="B9" s="86"/>
      <c r="C9" s="60" t="s">
        <v>662</v>
      </c>
    </row>
    <row r="10" spans="1:3" ht="15" thickBot="1" x14ac:dyDescent="0.25">
      <c r="A10" s="57" t="s">
        <v>664</v>
      </c>
      <c r="B10" s="87"/>
      <c r="C10" s="58" t="s">
        <v>740</v>
      </c>
    </row>
    <row r="11" spans="1:3" ht="14.25" customHeight="1" thickBot="1" x14ac:dyDescent="0.25">
      <c r="A11" s="656" t="s">
        <v>481</v>
      </c>
      <c r="B11" s="656"/>
      <c r="C11" s="656"/>
    </row>
    <row r="12" spans="1:3" ht="15.75" thickBot="1" x14ac:dyDescent="0.25">
      <c r="A12" s="641" t="s">
        <v>669</v>
      </c>
      <c r="B12" s="642"/>
      <c r="C12" s="643"/>
    </row>
    <row r="13" spans="1:3" ht="15" x14ac:dyDescent="0.2">
      <c r="A13" s="76" t="s">
        <v>665</v>
      </c>
      <c r="B13" s="77" t="s">
        <v>666</v>
      </c>
      <c r="C13" s="68" t="s">
        <v>677</v>
      </c>
    </row>
    <row r="14" spans="1:3" x14ac:dyDescent="0.2">
      <c r="A14" s="61" t="s">
        <v>311</v>
      </c>
      <c r="B14" s="88"/>
      <c r="C14" s="62" t="s">
        <v>312</v>
      </c>
    </row>
    <row r="15" spans="1:3" x14ac:dyDescent="0.2">
      <c r="A15" s="61" t="s">
        <v>310</v>
      </c>
      <c r="B15" s="88"/>
      <c r="C15" s="62" t="s">
        <v>269</v>
      </c>
    </row>
    <row r="16" spans="1:3" ht="16.5" x14ac:dyDescent="0.2">
      <c r="A16" s="61" t="s">
        <v>283</v>
      </c>
      <c r="B16" s="88"/>
      <c r="C16" s="62" t="s">
        <v>676</v>
      </c>
    </row>
    <row r="17" spans="1:5" ht="15" thickBot="1" x14ac:dyDescent="0.25">
      <c r="A17" s="63" t="s">
        <v>325</v>
      </c>
      <c r="B17" s="89"/>
      <c r="C17" s="64" t="s">
        <v>270</v>
      </c>
    </row>
    <row r="18" spans="1:5" ht="14.25" customHeight="1" thickBot="1" x14ac:dyDescent="0.25">
      <c r="A18" s="656" t="s">
        <v>481</v>
      </c>
      <c r="B18" s="656"/>
      <c r="C18" s="656"/>
    </row>
    <row r="19" spans="1:5" ht="15.75" thickBot="1" x14ac:dyDescent="0.25">
      <c r="A19" s="641" t="s">
        <v>668</v>
      </c>
      <c r="B19" s="642"/>
      <c r="C19" s="643"/>
    </row>
    <row r="20" spans="1:5" ht="15" x14ac:dyDescent="0.2">
      <c r="A20" s="76" t="s">
        <v>665</v>
      </c>
      <c r="B20" s="77" t="s">
        <v>666</v>
      </c>
      <c r="C20" s="68" t="s">
        <v>867</v>
      </c>
    </row>
    <row r="21" spans="1:5" x14ac:dyDescent="0.2">
      <c r="A21" s="245" t="s">
        <v>829</v>
      </c>
      <c r="B21" s="246" t="s">
        <v>830</v>
      </c>
      <c r="C21" s="247" t="s">
        <v>670</v>
      </c>
    </row>
    <row r="22" spans="1:5" x14ac:dyDescent="0.2">
      <c r="A22" s="245" t="s">
        <v>865</v>
      </c>
      <c r="B22" s="258"/>
      <c r="C22" s="247" t="s">
        <v>866</v>
      </c>
      <c r="D22" s="56"/>
      <c r="E22" s="56"/>
    </row>
    <row r="23" spans="1:5" x14ac:dyDescent="0.2">
      <c r="A23" s="61" t="s">
        <v>304</v>
      </c>
      <c r="B23" s="88"/>
      <c r="C23" s="62" t="s">
        <v>313</v>
      </c>
    </row>
    <row r="24" spans="1:5" x14ac:dyDescent="0.2">
      <c r="A24" s="61" t="s">
        <v>285</v>
      </c>
      <c r="B24" s="88"/>
      <c r="C24" s="62" t="s">
        <v>314</v>
      </c>
    </row>
    <row r="25" spans="1:5" ht="15" thickBot="1" x14ac:dyDescent="0.25">
      <c r="A25" s="65" t="s">
        <v>280</v>
      </c>
      <c r="B25" s="89"/>
      <c r="C25" s="64" t="s">
        <v>315</v>
      </c>
    </row>
    <row r="26" spans="1:5" ht="14.25" customHeight="1" thickBot="1" x14ac:dyDescent="0.25">
      <c r="A26" s="656" t="s">
        <v>481</v>
      </c>
      <c r="B26" s="656"/>
      <c r="C26" s="656"/>
    </row>
    <row r="27" spans="1:5" ht="15.75" thickBot="1" x14ac:dyDescent="0.25">
      <c r="A27" s="641" t="s">
        <v>667</v>
      </c>
      <c r="B27" s="642"/>
      <c r="C27" s="643"/>
    </row>
    <row r="28" spans="1:5" ht="14.25" customHeight="1" x14ac:dyDescent="0.2">
      <c r="A28" s="66" t="s">
        <v>2</v>
      </c>
      <c r="B28" s="67" t="s">
        <v>0</v>
      </c>
      <c r="C28" s="68" t="s">
        <v>1</v>
      </c>
    </row>
    <row r="29" spans="1:5" ht="18.75" x14ac:dyDescent="0.2">
      <c r="A29" s="61" t="s">
        <v>671</v>
      </c>
      <c r="B29" s="259">
        <f>3.37*0.00001*B23*B24</f>
        <v>0</v>
      </c>
      <c r="C29" s="260">
        <f t="shared" ref="C29:C34" si="0">B29*$B$22/2000</f>
        <v>0</v>
      </c>
    </row>
    <row r="30" spans="1:5" x14ac:dyDescent="0.2">
      <c r="A30" s="61" t="s">
        <v>3</v>
      </c>
      <c r="B30" s="259">
        <f>2.052*0.00001*B23*B24</f>
        <v>0</v>
      </c>
      <c r="C30" s="260">
        <f t="shared" si="0"/>
        <v>0</v>
      </c>
    </row>
    <row r="31" spans="1:5" x14ac:dyDescent="0.2">
      <c r="A31" s="61" t="s">
        <v>4</v>
      </c>
      <c r="B31" s="259">
        <f>7.5*0.000001*B23*B24</f>
        <v>0</v>
      </c>
      <c r="C31" s="260">
        <f t="shared" si="0"/>
        <v>0</v>
      </c>
    </row>
    <row r="32" spans="1:5" ht="18.75" x14ac:dyDescent="0.2">
      <c r="A32" s="61" t="s">
        <v>672</v>
      </c>
      <c r="B32" s="259">
        <f>B31</f>
        <v>0</v>
      </c>
      <c r="C32" s="260">
        <f t="shared" si="0"/>
        <v>0</v>
      </c>
    </row>
    <row r="33" spans="1:3" ht="18.75" x14ac:dyDescent="0.2">
      <c r="A33" s="61" t="s">
        <v>673</v>
      </c>
      <c r="B33" s="259">
        <f>B31</f>
        <v>0</v>
      </c>
      <c r="C33" s="260">
        <f t="shared" si="0"/>
        <v>0</v>
      </c>
    </row>
    <row r="34" spans="1:3" x14ac:dyDescent="0.2">
      <c r="A34" s="61" t="s">
        <v>5</v>
      </c>
      <c r="B34" s="259">
        <f>7.164*0.000001*B23*B24</f>
        <v>0</v>
      </c>
      <c r="C34" s="260">
        <f t="shared" si="0"/>
        <v>0</v>
      </c>
    </row>
    <row r="35" spans="1:3" ht="18.75" x14ac:dyDescent="0.2">
      <c r="A35" s="61" t="s">
        <v>674</v>
      </c>
      <c r="B35" s="259">
        <f>IFERROR(0.00571*(B23*B24/B25),0)</f>
        <v>0</v>
      </c>
      <c r="C35" s="260">
        <f>(B35*B22/2000)/8</f>
        <v>0</v>
      </c>
    </row>
    <row r="36" spans="1:3" ht="19.5" thickBot="1" x14ac:dyDescent="0.25">
      <c r="A36" s="65" t="s">
        <v>675</v>
      </c>
      <c r="B36" s="261">
        <f>IFERROR(4.375*0.0001*(B23*B24/B25),0)</f>
        <v>0</v>
      </c>
      <c r="C36" s="262">
        <f>(B36*B22/2000)/8</f>
        <v>0</v>
      </c>
    </row>
    <row r="37" spans="1:3" ht="14.25" customHeight="1" thickBot="1" x14ac:dyDescent="0.25">
      <c r="A37" s="676" t="s">
        <v>481</v>
      </c>
      <c r="B37" s="676"/>
      <c r="C37" s="676"/>
    </row>
    <row r="38" spans="1:3" ht="14.25" customHeight="1" thickBot="1" x14ac:dyDescent="0.25">
      <c r="A38" s="666" t="s">
        <v>831</v>
      </c>
      <c r="B38" s="667"/>
      <c r="C38" s="668"/>
    </row>
    <row r="39" spans="1:3" x14ac:dyDescent="0.2">
      <c r="A39" s="669" t="s">
        <v>838</v>
      </c>
      <c r="B39" s="670"/>
      <c r="C39" s="671"/>
    </row>
    <row r="40" spans="1:3" ht="30.75" customHeight="1" x14ac:dyDescent="0.2">
      <c r="A40" s="663" t="s">
        <v>839</v>
      </c>
      <c r="B40" s="664"/>
      <c r="C40" s="665"/>
    </row>
    <row r="41" spans="1:3" ht="104.25" customHeight="1" x14ac:dyDescent="0.2">
      <c r="A41" s="663" t="s">
        <v>842</v>
      </c>
      <c r="B41" s="664"/>
      <c r="C41" s="665"/>
    </row>
    <row r="42" spans="1:3" ht="46.5" customHeight="1" x14ac:dyDescent="0.2">
      <c r="A42" s="663" t="s">
        <v>843</v>
      </c>
      <c r="B42" s="664"/>
      <c r="C42" s="665"/>
    </row>
    <row r="43" spans="1:3" ht="46.5" customHeight="1" x14ac:dyDescent="0.2">
      <c r="A43" s="663" t="s">
        <v>844</v>
      </c>
      <c r="B43" s="664"/>
      <c r="C43" s="665"/>
    </row>
    <row r="44" spans="1:3" ht="60" customHeight="1" x14ac:dyDescent="0.2">
      <c r="A44" s="663" t="s">
        <v>872</v>
      </c>
      <c r="B44" s="664"/>
      <c r="C44" s="665"/>
    </row>
    <row r="45" spans="1:3" x14ac:dyDescent="0.2">
      <c r="A45" s="660" t="s">
        <v>840</v>
      </c>
      <c r="B45" s="661"/>
      <c r="C45" s="662"/>
    </row>
    <row r="46" spans="1:3" ht="27.75" customHeight="1" x14ac:dyDescent="0.2">
      <c r="A46" s="653" t="s">
        <v>841</v>
      </c>
      <c r="B46" s="654"/>
      <c r="C46" s="655"/>
    </row>
    <row r="47" spans="1:3" ht="102.75" customHeight="1" x14ac:dyDescent="0.2">
      <c r="A47" s="653" t="s">
        <v>845</v>
      </c>
      <c r="B47" s="654"/>
      <c r="C47" s="655"/>
    </row>
    <row r="48" spans="1:3" ht="44.25" customHeight="1" x14ac:dyDescent="0.2">
      <c r="A48" s="653" t="s">
        <v>846</v>
      </c>
      <c r="B48" s="654"/>
      <c r="C48" s="655"/>
    </row>
    <row r="49" spans="1:3" ht="45.75" customHeight="1" x14ac:dyDescent="0.2">
      <c r="A49" s="653" t="s">
        <v>847</v>
      </c>
      <c r="B49" s="654"/>
      <c r="C49" s="655"/>
    </row>
    <row r="50" spans="1:3" ht="75" customHeight="1" x14ac:dyDescent="0.2">
      <c r="A50" s="657" t="s">
        <v>873</v>
      </c>
      <c r="B50" s="658"/>
      <c r="C50" s="659"/>
    </row>
    <row r="51" spans="1:3" ht="30.75" customHeight="1" thickBot="1" x14ac:dyDescent="0.25">
      <c r="A51" s="672" t="s">
        <v>848</v>
      </c>
      <c r="B51" s="673"/>
      <c r="C51" s="674"/>
    </row>
    <row r="52" spans="1:3" x14ac:dyDescent="0.2">
      <c r="A52" s="301" t="s">
        <v>410</v>
      </c>
      <c r="B52" s="301"/>
      <c r="C52" s="301"/>
    </row>
    <row r="53" spans="1:3" ht="14.25" hidden="1" customHeight="1" x14ac:dyDescent="0.2">
      <c r="A53" s="250"/>
      <c r="B53" s="250"/>
      <c r="C53" s="250"/>
    </row>
    <row r="54" spans="1:3" ht="14.25" hidden="1" customHeight="1" x14ac:dyDescent="0.2">
      <c r="A54" s="250"/>
      <c r="B54" s="250"/>
      <c r="C54" s="250"/>
    </row>
    <row r="55" spans="1:3" ht="14.25" hidden="1" customHeight="1" x14ac:dyDescent="0.2">
      <c r="A55" s="250"/>
      <c r="B55" s="250"/>
      <c r="C55" s="250"/>
    </row>
    <row r="56" spans="1:3" ht="14.25" hidden="1" customHeight="1" x14ac:dyDescent="0.2">
      <c r="A56" s="250"/>
      <c r="B56" s="250"/>
      <c r="C56" s="250"/>
    </row>
    <row r="57" spans="1:3" ht="14.25" hidden="1" customHeight="1" x14ac:dyDescent="0.2">
      <c r="A57" s="250"/>
      <c r="B57" s="250"/>
      <c r="C57" s="250"/>
    </row>
    <row r="58" spans="1:3" ht="14.25" hidden="1" customHeight="1" x14ac:dyDescent="0.2">
      <c r="A58" s="250"/>
      <c r="B58" s="250"/>
      <c r="C58" s="250"/>
    </row>
    <row r="59" spans="1:3" ht="14.25" hidden="1" customHeight="1" x14ac:dyDescent="0.2">
      <c r="A59" s="250"/>
      <c r="B59" s="250"/>
      <c r="C59" s="250"/>
    </row>
    <row r="60" spans="1:3" ht="14.25" hidden="1" customHeight="1" x14ac:dyDescent="0.2">
      <c r="A60" s="250"/>
      <c r="B60" s="250"/>
      <c r="C60" s="250"/>
    </row>
  </sheetData>
  <sheetProtection algorithmName="SHA-512" hashValue="zkcZFSMLXpqu2Xh8zo5Qcf5ZwVceoySbTqGEo4xe52i43Nf/7z6IXfn0voFdYHS/W7VSi9ab241deA/6eiYZaQ==" saltValue="iraEe6kPZK4ZiyiuiqZVrg==" spinCount="100000" sheet="1" objects="1" scenarios="1"/>
  <mergeCells count="27">
    <mergeCell ref="A40:C40"/>
    <mergeCell ref="A1:C1"/>
    <mergeCell ref="A37:C37"/>
    <mergeCell ref="A2:C2"/>
    <mergeCell ref="A19:C19"/>
    <mergeCell ref="A18:C18"/>
    <mergeCell ref="A12:C12"/>
    <mergeCell ref="A11:C11"/>
    <mergeCell ref="A5:C5"/>
    <mergeCell ref="A3:C3"/>
    <mergeCell ref="A4:C4"/>
    <mergeCell ref="A46:C46"/>
    <mergeCell ref="A52:C52"/>
    <mergeCell ref="A27:C27"/>
    <mergeCell ref="A26:C26"/>
    <mergeCell ref="A48:C48"/>
    <mergeCell ref="A49:C49"/>
    <mergeCell ref="A50:C50"/>
    <mergeCell ref="A45:C45"/>
    <mergeCell ref="A47:C47"/>
    <mergeCell ref="A43:C43"/>
    <mergeCell ref="A44:C44"/>
    <mergeCell ref="A38:C38"/>
    <mergeCell ref="A39:C39"/>
    <mergeCell ref="A41:C41"/>
    <mergeCell ref="A42:C42"/>
    <mergeCell ref="A51:C51"/>
  </mergeCells>
  <dataValidations count="13">
    <dataValidation operator="lessThanOrEqual" allowBlank="1" showInputMessage="1" showErrorMessage="1" errorTitle="CO lb/hr" error="Value for CO exceed the limit of 2,100 lb/hr." sqref="B30" xr:uid="{00000000-0002-0000-0200-000000000000}"/>
    <dataValidation type="decimal" operator="greaterThanOrEqual" allowBlank="1" showErrorMessage="1" errorTitle="Exit Velocity" error="Please enter a value equal or greater than 52.4." prompt="Velocity (fps) Yellow Cell" sqref="B17" xr:uid="{00000000-0002-0000-0200-000001000000}">
      <formula1>52.4</formula1>
    </dataValidation>
    <dataValidation type="decimal" operator="greaterThanOrEqual" allowBlank="1" showErrorMessage="1" errorTitle="Stack Temperature" error="Please enter a value equal or greater than 756." prompt="Temperature (°F) Yellow Cell" sqref="B16" xr:uid="{00000000-0002-0000-0200-000002000000}">
      <formula1>756</formula1>
    </dataValidation>
    <dataValidation type="decimal" operator="greaterThanOrEqual" allowBlank="1" showErrorMessage="1" errorTitle="Stack Diamenter" error="Please enter a value equal or greater than15." prompt="Diameter (ft) Yellow Cell" sqref="B15" xr:uid="{00000000-0002-0000-0200-000003000000}">
      <formula1>15</formula1>
    </dataValidation>
    <dataValidation type="decimal" operator="greaterThanOrEqual" allowBlank="1" showErrorMessage="1" errorTitle="Stack Height" error="Please enter a value equal or greater than 80." prompt="Release Height (ft) Yellow Cell" sqref="B14" xr:uid="{00000000-0002-0000-0200-000004000000}">
      <formula1>80</formula1>
    </dataValidation>
    <dataValidation allowBlank="1" showInputMessage="1" showErrorMessage="1" prompt="Diameter (ft) Yellow Cell" sqref="A15" xr:uid="{00000000-0002-0000-0200-000005000000}"/>
    <dataValidation allowBlank="1" showErrorMessage="1" prompt="Rated baseload capacity at site conditions (MW) Yellow Cell" sqref="B23" xr:uid="{00000000-0002-0000-0200-000006000000}"/>
    <dataValidation allowBlank="1" showErrorMessage="1" prompt="Heat rate of turbine, HHV  (Btu/kW-hr) basis Yellow Cell" sqref="B24" xr:uid="{00000000-0002-0000-0200-000007000000}"/>
    <dataValidation allowBlank="1" showErrorMessage="1" prompt="Higher heating value of natural gas fuel (Btu/scf) Yellow Cell" sqref="B25" xr:uid="{00000000-0002-0000-0200-000008000000}"/>
    <dataValidation type="list" allowBlank="1" showErrorMessage="1" errorTitle="Zone" error="Values allowed are: 13, 14, 15." prompt="Zone Yellow Cell" sqref="B8" xr:uid="{00000000-0002-0000-0200-000009000000}">
      <formula1>Zones</formula1>
    </dataValidation>
    <dataValidation type="decimal" allowBlank="1" showErrorMessage="1" errorTitle="North (Meters)" error="Enter a value between 2854000 and 4059000 meters." prompt="North (Meters) Yellow Cell" sqref="B10" xr:uid="{00000000-0002-0000-0200-00000A000000}">
      <formula1>2854000</formula1>
      <formula2>4059000</formula2>
    </dataValidation>
    <dataValidation type="decimal" allowBlank="1" showErrorMessage="1" errorTitle="East (Meters)" error="Enter a value between 205000 and 795000 meters." prompt="East (Meters) Yellow Cell" sqref="B9" xr:uid="{00000000-0002-0000-0200-00000B000000}">
      <formula1>205000</formula1>
      <formula2>795000</formula2>
    </dataValidation>
    <dataValidation type="decimal" operator="lessThanOrEqual" allowBlank="1" showInputMessage="1" showErrorMessage="1" sqref="B22" xr:uid="{025FB1A1-A73E-46F9-985F-D617BCED3EEA}">
      <formula1>2500</formula1>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4" id="{D8703C5D-F633-49CD-B766-B053F296D360}">
            <xm:f>AND('PI-1-SCT'!$G$84&lt;&gt;"",'PI-1-SCT'!$G$84&lt;&gt;1,'PI-1-SCT'!$G$84&lt;&gt;2)</xm:f>
            <x14:dxf>
              <numFmt numFmtId="168" formatCode=";;;"/>
              <fill>
                <patternFill>
                  <bgColor theme="0" tint="-0.499984740745262"/>
                </patternFill>
              </fill>
            </x14:dxf>
          </x14:cfRule>
          <xm:sqref>A1:E60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7">
    <tabColor rgb="FFFFFFCC"/>
  </sheetPr>
  <dimension ref="A1:E72"/>
  <sheetViews>
    <sheetView showGridLines="0" showZeros="0" zoomScaleNormal="100" workbookViewId="0">
      <selection sqref="A1:C1"/>
    </sheetView>
  </sheetViews>
  <sheetFormatPr defaultColWidth="0" defaultRowHeight="0" customHeight="1" zeroHeight="1" x14ac:dyDescent="0.2"/>
  <cols>
    <col min="1" max="1" width="46.875" style="5" customWidth="1"/>
    <col min="2" max="2" width="21.75" style="5" customWidth="1"/>
    <col min="3" max="3" width="30" style="5" customWidth="1"/>
    <col min="4" max="4" width="2.625" style="5" customWidth="1"/>
    <col min="5" max="16384" width="9" style="5" hidden="1"/>
  </cols>
  <sheetData>
    <row r="1" spans="1:3" ht="6" customHeight="1" thickBot="1" x14ac:dyDescent="0.25">
      <c r="A1" s="686" t="s">
        <v>339</v>
      </c>
      <c r="B1" s="686"/>
      <c r="C1" s="686"/>
    </row>
    <row r="2" spans="1:3" ht="18.75" thickBot="1" x14ac:dyDescent="0.25">
      <c r="A2" s="677" t="s">
        <v>307</v>
      </c>
      <c r="B2" s="678"/>
      <c r="C2" s="679"/>
    </row>
    <row r="3" spans="1:3" customFormat="1" ht="75.75" customHeight="1" thickBot="1" x14ac:dyDescent="0.25">
      <c r="A3" s="680" t="s">
        <v>864</v>
      </c>
      <c r="B3" s="681"/>
      <c r="C3" s="687"/>
    </row>
    <row r="4" spans="1:3" customFormat="1" ht="15" thickBot="1" x14ac:dyDescent="0.25">
      <c r="A4" s="685" t="s">
        <v>481</v>
      </c>
      <c r="B4" s="685"/>
      <c r="C4" s="685"/>
    </row>
    <row r="5" spans="1:3" customFormat="1" ht="15.75" thickBot="1" x14ac:dyDescent="0.25">
      <c r="A5" s="641" t="s">
        <v>553</v>
      </c>
      <c r="B5" s="642"/>
      <c r="C5" s="643"/>
    </row>
    <row r="6" spans="1:3" customFormat="1" ht="15" x14ac:dyDescent="0.2">
      <c r="A6" s="72" t="s">
        <v>665</v>
      </c>
      <c r="B6" s="73" t="s">
        <v>666</v>
      </c>
      <c r="C6" s="74" t="s">
        <v>660</v>
      </c>
    </row>
    <row r="7" spans="1:3" customFormat="1" ht="14.25" x14ac:dyDescent="0.2">
      <c r="A7" s="59" t="s">
        <v>6</v>
      </c>
      <c r="B7" s="71" t="s">
        <v>287</v>
      </c>
      <c r="C7" s="75" t="s">
        <v>670</v>
      </c>
    </row>
    <row r="8" spans="1:3" customFormat="1" ht="14.25" x14ac:dyDescent="0.2">
      <c r="A8" s="59" t="s">
        <v>305</v>
      </c>
      <c r="B8" s="90"/>
      <c r="C8" s="60" t="s">
        <v>661</v>
      </c>
    </row>
    <row r="9" spans="1:3" customFormat="1" ht="14.25" x14ac:dyDescent="0.2">
      <c r="A9" s="59" t="s">
        <v>663</v>
      </c>
      <c r="B9" s="91"/>
      <c r="C9" s="60" t="s">
        <v>662</v>
      </c>
    </row>
    <row r="10" spans="1:3" customFormat="1" ht="15" thickBot="1" x14ac:dyDescent="0.25">
      <c r="A10" s="57" t="s">
        <v>664</v>
      </c>
      <c r="B10" s="92"/>
      <c r="C10" s="58" t="s">
        <v>740</v>
      </c>
    </row>
    <row r="11" spans="1:3" customFormat="1" ht="15" thickBot="1" x14ac:dyDescent="0.25">
      <c r="A11" s="685" t="s">
        <v>481</v>
      </c>
      <c r="B11" s="685"/>
      <c r="C11" s="685"/>
    </row>
    <row r="12" spans="1:3" customFormat="1" ht="15.75" thickBot="1" x14ac:dyDescent="0.25">
      <c r="A12" s="641" t="s">
        <v>669</v>
      </c>
      <c r="B12" s="642"/>
      <c r="C12" s="643"/>
    </row>
    <row r="13" spans="1:3" customFormat="1" ht="15" x14ac:dyDescent="0.2">
      <c r="A13" s="76" t="s">
        <v>665</v>
      </c>
      <c r="B13" s="77" t="s">
        <v>666</v>
      </c>
      <c r="C13" s="68" t="s">
        <v>677</v>
      </c>
    </row>
    <row r="14" spans="1:3" customFormat="1" ht="14.25" x14ac:dyDescent="0.2">
      <c r="A14" s="78" t="s">
        <v>311</v>
      </c>
      <c r="B14" s="88"/>
      <c r="C14" s="62" t="s">
        <v>312</v>
      </c>
    </row>
    <row r="15" spans="1:3" customFormat="1" ht="14.25" x14ac:dyDescent="0.2">
      <c r="A15" s="78" t="s">
        <v>310</v>
      </c>
      <c r="B15" s="88"/>
      <c r="C15" s="62" t="s">
        <v>269</v>
      </c>
    </row>
    <row r="16" spans="1:3" customFormat="1" ht="16.5" x14ac:dyDescent="0.2">
      <c r="A16" s="78" t="s">
        <v>283</v>
      </c>
      <c r="B16" s="88"/>
      <c r="C16" s="62" t="s">
        <v>676</v>
      </c>
    </row>
    <row r="17" spans="1:5" customFormat="1" ht="15" thickBot="1" x14ac:dyDescent="0.25">
      <c r="A17" s="79" t="s">
        <v>325</v>
      </c>
      <c r="B17" s="89"/>
      <c r="C17" s="64" t="s">
        <v>270</v>
      </c>
    </row>
    <row r="18" spans="1:5" customFormat="1" ht="15" thickBot="1" x14ac:dyDescent="0.25">
      <c r="A18" s="685" t="s">
        <v>481</v>
      </c>
      <c r="B18" s="685"/>
      <c r="C18" s="685"/>
    </row>
    <row r="19" spans="1:5" customFormat="1" ht="15.75" thickBot="1" x14ac:dyDescent="0.25">
      <c r="A19" s="641" t="s">
        <v>668</v>
      </c>
      <c r="B19" s="642"/>
      <c r="C19" s="643"/>
    </row>
    <row r="20" spans="1:5" customFormat="1" ht="15" x14ac:dyDescent="0.2">
      <c r="A20" s="76" t="s">
        <v>665</v>
      </c>
      <c r="B20" s="77" t="s">
        <v>666</v>
      </c>
      <c r="C20" s="68" t="s">
        <v>867</v>
      </c>
    </row>
    <row r="21" spans="1:5" ht="14.25" x14ac:dyDescent="0.2">
      <c r="A21" s="245" t="s">
        <v>829</v>
      </c>
      <c r="B21" s="246" t="s">
        <v>830</v>
      </c>
      <c r="C21" s="247" t="s">
        <v>670</v>
      </c>
      <c r="D21" s="56"/>
      <c r="E21" s="56"/>
    </row>
    <row r="22" spans="1:5" ht="14.25" x14ac:dyDescent="0.2">
      <c r="A22" s="245" t="s">
        <v>865</v>
      </c>
      <c r="B22" s="258"/>
      <c r="C22" s="247" t="s">
        <v>866</v>
      </c>
      <c r="D22" s="56"/>
      <c r="E22" s="56"/>
    </row>
    <row r="23" spans="1:5" customFormat="1" ht="14.25" x14ac:dyDescent="0.2">
      <c r="A23" s="78" t="s">
        <v>304</v>
      </c>
      <c r="B23" s="88"/>
      <c r="C23" s="62" t="s">
        <v>313</v>
      </c>
    </row>
    <row r="24" spans="1:5" customFormat="1" ht="14.25" x14ac:dyDescent="0.2">
      <c r="A24" s="78" t="s">
        <v>285</v>
      </c>
      <c r="B24" s="88"/>
      <c r="C24" s="62" t="s">
        <v>314</v>
      </c>
    </row>
    <row r="25" spans="1:5" customFormat="1" ht="15" thickBot="1" x14ac:dyDescent="0.25">
      <c r="A25" s="80" t="s">
        <v>280</v>
      </c>
      <c r="B25" s="89"/>
      <c r="C25" s="64" t="s">
        <v>315</v>
      </c>
    </row>
    <row r="26" spans="1:5" customFormat="1" ht="15" thickBot="1" x14ac:dyDescent="0.25">
      <c r="A26" s="685" t="s">
        <v>481</v>
      </c>
      <c r="B26" s="685"/>
      <c r="C26" s="685"/>
    </row>
    <row r="27" spans="1:5" customFormat="1" ht="15.75" thickBot="1" x14ac:dyDescent="0.25">
      <c r="A27" s="641" t="s">
        <v>667</v>
      </c>
      <c r="B27" s="642"/>
      <c r="C27" s="643"/>
    </row>
    <row r="28" spans="1:5" customFormat="1" ht="15" x14ac:dyDescent="0.2">
      <c r="A28" s="81" t="s">
        <v>2</v>
      </c>
      <c r="B28" s="82" t="s">
        <v>0</v>
      </c>
      <c r="C28" s="83" t="s">
        <v>1</v>
      </c>
    </row>
    <row r="29" spans="1:5" customFormat="1" ht="18.75" x14ac:dyDescent="0.2">
      <c r="A29" s="78" t="s">
        <v>671</v>
      </c>
      <c r="B29" s="162">
        <f>3.37*0.00001*B23*B24</f>
        <v>0</v>
      </c>
      <c r="C29" s="260">
        <f t="shared" ref="C29:C34" si="0">B29*$B$22/2000</f>
        <v>0</v>
      </c>
    </row>
    <row r="30" spans="1:5" customFormat="1" ht="14.25" x14ac:dyDescent="0.2">
      <c r="A30" s="78" t="s">
        <v>3</v>
      </c>
      <c r="B30" s="162">
        <f>2.052*0.00001*B23*B24</f>
        <v>0</v>
      </c>
      <c r="C30" s="260">
        <f t="shared" si="0"/>
        <v>0</v>
      </c>
    </row>
    <row r="31" spans="1:5" customFormat="1" ht="14.25" x14ac:dyDescent="0.2">
      <c r="A31" s="78" t="s">
        <v>4</v>
      </c>
      <c r="B31" s="162">
        <f>7.5*0.000001*B23*B24</f>
        <v>0</v>
      </c>
      <c r="C31" s="260">
        <f t="shared" si="0"/>
        <v>0</v>
      </c>
    </row>
    <row r="32" spans="1:5" customFormat="1" ht="18.75" x14ac:dyDescent="0.2">
      <c r="A32" s="78" t="s">
        <v>672</v>
      </c>
      <c r="B32" s="162">
        <f>B31</f>
        <v>0</v>
      </c>
      <c r="C32" s="260">
        <f t="shared" si="0"/>
        <v>0</v>
      </c>
    </row>
    <row r="33" spans="1:3" customFormat="1" ht="18.75" x14ac:dyDescent="0.2">
      <c r="A33" s="78" t="s">
        <v>673</v>
      </c>
      <c r="B33" s="162">
        <f>B31</f>
        <v>0</v>
      </c>
      <c r="C33" s="260">
        <f t="shared" si="0"/>
        <v>0</v>
      </c>
    </row>
    <row r="34" spans="1:3" customFormat="1" ht="14.25" x14ac:dyDescent="0.2">
      <c r="A34" s="78" t="s">
        <v>5</v>
      </c>
      <c r="B34" s="162">
        <f>7.164*0.000001*B23*B24</f>
        <v>0</v>
      </c>
      <c r="C34" s="260">
        <f t="shared" si="0"/>
        <v>0</v>
      </c>
    </row>
    <row r="35" spans="1:3" customFormat="1" ht="18.75" x14ac:dyDescent="0.2">
      <c r="A35" s="78" t="s">
        <v>674</v>
      </c>
      <c r="B35" s="162">
        <f>IFERROR(0.00571*(B23*B24/B25),0)</f>
        <v>0</v>
      </c>
      <c r="C35" s="260">
        <f>(B35*B22/2000)/8</f>
        <v>0</v>
      </c>
    </row>
    <row r="36" spans="1:3" customFormat="1" ht="19.5" thickBot="1" x14ac:dyDescent="0.25">
      <c r="A36" s="65" t="s">
        <v>675</v>
      </c>
      <c r="B36" s="167">
        <f>IFERROR(4.375*0.0001*(B23*B24/B25),0)</f>
        <v>0</v>
      </c>
      <c r="C36" s="262">
        <f>(B36*B22/2000)/8</f>
        <v>0</v>
      </c>
    </row>
    <row r="37" spans="1:3" ht="14.25" customHeight="1" thickBot="1" x14ac:dyDescent="0.25">
      <c r="A37" s="676" t="s">
        <v>481</v>
      </c>
      <c r="B37" s="676"/>
      <c r="C37" s="676"/>
    </row>
    <row r="38" spans="1:3" ht="14.25" customHeight="1" thickBot="1" x14ac:dyDescent="0.25">
      <c r="A38" s="682" t="s">
        <v>831</v>
      </c>
      <c r="B38" s="683"/>
      <c r="C38" s="684"/>
    </row>
    <row r="39" spans="1:3" ht="14.25" x14ac:dyDescent="0.2">
      <c r="A39" s="669" t="s">
        <v>838</v>
      </c>
      <c r="B39" s="670"/>
      <c r="C39" s="671"/>
    </row>
    <row r="40" spans="1:3" ht="30.75" customHeight="1" x14ac:dyDescent="0.2">
      <c r="A40" s="663" t="s">
        <v>839</v>
      </c>
      <c r="B40" s="664"/>
      <c r="C40" s="665"/>
    </row>
    <row r="41" spans="1:3" ht="107.25" customHeight="1" x14ac:dyDescent="0.2">
      <c r="A41" s="663" t="s">
        <v>842</v>
      </c>
      <c r="B41" s="664"/>
      <c r="C41" s="665"/>
    </row>
    <row r="42" spans="1:3" ht="46.5" customHeight="1" x14ac:dyDescent="0.2">
      <c r="A42" s="663" t="s">
        <v>843</v>
      </c>
      <c r="B42" s="664"/>
      <c r="C42" s="665"/>
    </row>
    <row r="43" spans="1:3" ht="46.5" customHeight="1" x14ac:dyDescent="0.2">
      <c r="A43" s="663" t="s">
        <v>844</v>
      </c>
      <c r="B43" s="664"/>
      <c r="C43" s="665"/>
    </row>
    <row r="44" spans="1:3" ht="59.25" customHeight="1" x14ac:dyDescent="0.2">
      <c r="A44" s="663" t="s">
        <v>871</v>
      </c>
      <c r="B44" s="664"/>
      <c r="C44" s="665"/>
    </row>
    <row r="45" spans="1:3" ht="14.25" x14ac:dyDescent="0.2">
      <c r="A45" s="660" t="s">
        <v>840</v>
      </c>
      <c r="B45" s="661"/>
      <c r="C45" s="662"/>
    </row>
    <row r="46" spans="1:3" ht="27.75" customHeight="1" x14ac:dyDescent="0.2">
      <c r="A46" s="653" t="s">
        <v>841</v>
      </c>
      <c r="B46" s="654"/>
      <c r="C46" s="655"/>
    </row>
    <row r="47" spans="1:3" ht="102.75" customHeight="1" x14ac:dyDescent="0.2">
      <c r="A47" s="653" t="s">
        <v>845</v>
      </c>
      <c r="B47" s="654"/>
      <c r="C47" s="655"/>
    </row>
    <row r="48" spans="1:3" ht="44.25" customHeight="1" x14ac:dyDescent="0.2">
      <c r="A48" s="653" t="s">
        <v>846</v>
      </c>
      <c r="B48" s="654"/>
      <c r="C48" s="655"/>
    </row>
    <row r="49" spans="1:3" ht="45.75" customHeight="1" x14ac:dyDescent="0.2">
      <c r="A49" s="653" t="s">
        <v>847</v>
      </c>
      <c r="B49" s="654"/>
      <c r="C49" s="655"/>
    </row>
    <row r="50" spans="1:3" ht="75" customHeight="1" x14ac:dyDescent="0.2">
      <c r="A50" s="657" t="s">
        <v>873</v>
      </c>
      <c r="B50" s="658"/>
      <c r="C50" s="659"/>
    </row>
    <row r="51" spans="1:3" ht="30.75" customHeight="1" thickBot="1" x14ac:dyDescent="0.25">
      <c r="A51" s="672" t="s">
        <v>848</v>
      </c>
      <c r="B51" s="673"/>
      <c r="C51" s="674"/>
    </row>
    <row r="52" spans="1:3" ht="14.25" x14ac:dyDescent="0.2">
      <c r="A52" s="301" t="s">
        <v>410</v>
      </c>
      <c r="B52" s="301"/>
      <c r="C52" s="301"/>
    </row>
    <row r="53" spans="1:3" ht="14.25" hidden="1" customHeight="1" x14ac:dyDescent="0.2">
      <c r="A53" s="16"/>
      <c r="B53" s="11"/>
      <c r="C53" s="11"/>
    </row>
    <row r="54" spans="1:3" ht="14.25" hidden="1" customHeight="1" x14ac:dyDescent="0.2">
      <c r="A54" s="11"/>
      <c r="B54" s="11"/>
      <c r="C54" s="19"/>
    </row>
    <row r="55" spans="1:3" ht="14.25" hidden="1" customHeight="1" x14ac:dyDescent="0.2">
      <c r="A55" s="17"/>
      <c r="B55" s="17"/>
      <c r="C55" s="17"/>
    </row>
    <row r="56" spans="1:3" ht="14.25" hidden="1" customHeight="1" x14ac:dyDescent="0.2">
      <c r="A56" s="17"/>
      <c r="B56" s="17"/>
      <c r="C56" s="17"/>
    </row>
    <row r="57" spans="1:3" ht="14.25" hidden="1" customHeight="1" x14ac:dyDescent="0.2">
      <c r="A57" s="17"/>
      <c r="B57" s="17"/>
      <c r="C57" s="17"/>
    </row>
    <row r="58" spans="1:3" ht="14.25" hidden="1" customHeight="1" x14ac:dyDescent="0.2">
      <c r="A58" s="17"/>
      <c r="B58" s="17"/>
      <c r="C58" s="17"/>
    </row>
    <row r="59" spans="1:3" ht="14.25" hidden="1" customHeight="1" x14ac:dyDescent="0.2">
      <c r="A59" s="17"/>
      <c r="B59" s="17"/>
      <c r="C59" s="17"/>
    </row>
    <row r="60" spans="1:3" ht="14.25" hidden="1" customHeight="1" x14ac:dyDescent="0.2">
      <c r="A60" s="17"/>
      <c r="B60" s="17"/>
      <c r="C60" s="17"/>
    </row>
    <row r="61" spans="1:3" ht="14.25" hidden="1" customHeight="1" x14ac:dyDescent="0.2">
      <c r="A61" s="17"/>
      <c r="B61" s="17"/>
      <c r="C61" s="17"/>
    </row>
    <row r="62" spans="1:3" ht="14.25" hidden="1" customHeight="1" x14ac:dyDescent="0.2">
      <c r="A62" s="7"/>
      <c r="B62" s="7"/>
      <c r="C62" s="7"/>
    </row>
    <row r="63" spans="1:3" ht="14.25" hidden="1" customHeight="1" x14ac:dyDescent="0.2">
      <c r="A63" s="7"/>
      <c r="B63" s="7"/>
      <c r="C63" s="7"/>
    </row>
    <row r="64" spans="1:3" ht="14.25" hidden="1" customHeight="1" x14ac:dyDescent="0.2">
      <c r="A64" s="7"/>
      <c r="B64" s="7"/>
      <c r="C64" s="7"/>
    </row>
    <row r="65" spans="1:3" ht="14.25" hidden="1" customHeight="1" x14ac:dyDescent="0.2">
      <c r="A65" s="7"/>
      <c r="B65" s="7"/>
      <c r="C65" s="7"/>
    </row>
    <row r="66" spans="1:3" ht="14.25" hidden="1" customHeight="1" x14ac:dyDescent="0.2"/>
    <row r="67" spans="1:3" ht="14.25" hidden="1" customHeight="1" x14ac:dyDescent="0.2"/>
    <row r="68" spans="1:3" ht="14.25" hidden="1" customHeight="1" x14ac:dyDescent="0.2"/>
    <row r="69" spans="1:3" ht="14.25" hidden="1" customHeight="1" x14ac:dyDescent="0.2"/>
    <row r="70" spans="1:3" ht="14.25" hidden="1" customHeight="1" x14ac:dyDescent="0.2"/>
    <row r="71" spans="1:3" ht="14.25" hidden="1" customHeight="1" x14ac:dyDescent="0.2"/>
    <row r="72" spans="1:3" ht="14.25" hidden="1" customHeight="1" x14ac:dyDescent="0.2"/>
  </sheetData>
  <sheetProtection algorithmName="SHA-512" hashValue="6ERsGk2tjyToVOrUn9HApFdbmiMZ8qdrtW2YiTSJRCgQNixPOgCPO2p4hxQw12WjsRfw6SQeAh1+nIEjoT34pw==" saltValue="zkuqlm8u1eGCpKXY6OF5lw==" spinCount="100000" sheet="1" objects="1" scenarios="1"/>
  <mergeCells count="27">
    <mergeCell ref="A51:C51"/>
    <mergeCell ref="A52:C52"/>
    <mergeCell ref="A46:C46"/>
    <mergeCell ref="A47:C47"/>
    <mergeCell ref="A48:C48"/>
    <mergeCell ref="A49:C49"/>
    <mergeCell ref="A50:C50"/>
    <mergeCell ref="A41:C41"/>
    <mergeCell ref="A42:C42"/>
    <mergeCell ref="A43:C43"/>
    <mergeCell ref="A44:C44"/>
    <mergeCell ref="A45:C45"/>
    <mergeCell ref="A2:C2"/>
    <mergeCell ref="A1:C1"/>
    <mergeCell ref="A3:C3"/>
    <mergeCell ref="A4:C4"/>
    <mergeCell ref="A5:C5"/>
    <mergeCell ref="A11:C11"/>
    <mergeCell ref="A12:C12"/>
    <mergeCell ref="A18:C18"/>
    <mergeCell ref="A19:C19"/>
    <mergeCell ref="A26:C26"/>
    <mergeCell ref="A27:C27"/>
    <mergeCell ref="A37:C37"/>
    <mergeCell ref="A38:C38"/>
    <mergeCell ref="A39:C39"/>
    <mergeCell ref="A40:C40"/>
  </mergeCells>
  <dataValidations count="12">
    <dataValidation operator="lessThanOrEqual" allowBlank="1" showInputMessage="1" showErrorMessage="1" errorTitle="CO lb/hr" error="Value for CO exceed the limit of 2,100 lb/hr." sqref="B30" xr:uid="{00000000-0002-0000-0300-000000000000}"/>
    <dataValidation type="decimal" operator="greaterThanOrEqual" allowBlank="1" showErrorMessage="1" errorTitle="Stack Height" error="Please enter a value equal or greater than 80." prompt="Release Height (ft) Yellow Cell" sqref="B14" xr:uid="{00000000-0002-0000-0300-000001000000}">
      <formula1>80</formula1>
    </dataValidation>
    <dataValidation type="list" allowBlank="1" showErrorMessage="1" errorTitle="Zone" error="Values allowed are: 13, 14, 15." prompt="Zone Yellow Cell" sqref="B8" xr:uid="{00000000-0002-0000-0300-000008000000}">
      <formula1>Zones</formula1>
    </dataValidation>
    <dataValidation type="decimal" allowBlank="1" showErrorMessage="1" errorTitle="North (Meters)" error="Enter a value between 2854000 and 4059000 meters." prompt="North (Meters) Yellow Cell" sqref="B10" xr:uid="{00000000-0002-0000-0300-000009000000}">
      <formula1>2854000</formula1>
      <formula2>4059000</formula2>
    </dataValidation>
    <dataValidation type="decimal" allowBlank="1" showErrorMessage="1" errorTitle="East (Meters)" error="Enter a value between 205000 and 795000 meters." prompt="East (Meters) Yellow Cell" sqref="B9" xr:uid="{00000000-0002-0000-0300-00000A000000}">
      <formula1>205000</formula1>
      <formula2>795000</formula2>
    </dataValidation>
    <dataValidation type="decimal" operator="greaterThanOrEqual" allowBlank="1" showErrorMessage="1" errorTitle="Stack Diamenter" error="Please enter a value equal or greater than15." prompt="Diameter (ft) Yellow Cell" sqref="B15" xr:uid="{879B2F1C-A163-4E83-BB8D-C8B95E4285FF}">
      <formula1>15</formula1>
    </dataValidation>
    <dataValidation type="decimal" operator="greaterThanOrEqual" allowBlank="1" showErrorMessage="1" errorTitle="Stack Temperature" error="Please enter a value equal or greater than 756." prompt="Temperature (°F) Yellow Cell" sqref="B16" xr:uid="{3D07F288-AEF2-4E3A-863A-99E777CD16C0}">
      <formula1>756</formula1>
    </dataValidation>
    <dataValidation type="decimal" operator="greaterThanOrEqual" allowBlank="1" showErrorMessage="1" errorTitle="Exit Velocity" error="Please enter a value equal or greater than 52.4." prompt="Velocity (fps) Yellow Cell" sqref="B17" xr:uid="{68B1274D-7504-4F9F-AA85-EBC0799BB178}">
      <formula1>52.4</formula1>
    </dataValidation>
    <dataValidation allowBlank="1" showErrorMessage="1" prompt="Higher heating value of natural gas fuel (Btu/scf) Yellow Cell" sqref="B25" xr:uid="{05453B8B-375D-4629-9BFB-24EEA2296E6A}"/>
    <dataValidation allowBlank="1" showErrorMessage="1" prompt="Heat rate of turbine, HHV  (Btu/kW-hr) basis Yellow Cell" sqref="B24" xr:uid="{8CE5BCFD-BC2E-4643-966C-FFFB36A1A713}"/>
    <dataValidation allowBlank="1" showErrorMessage="1" prompt="Rated baseload capacity at site conditions (MW) Yellow Cell" sqref="B23" xr:uid="{381566AB-70D2-4C49-BB45-EE569B406798}"/>
    <dataValidation type="decimal" operator="lessThanOrEqual" allowBlank="1" showInputMessage="1" showErrorMessage="1" sqref="B22" xr:uid="{3E7C5D41-19B7-4602-B6B6-5592ACB3E793}">
      <formula1>2500</formula1>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3" id="{59F5D505-934E-48CF-9F94-B66BB5282B24}">
            <xm:f>AND('PI-1-SCT'!$G$84&lt;&gt;"",'PI-1-SCT'!$G$84&lt;&gt;2)</xm:f>
            <x14:dxf>
              <numFmt numFmtId="168" formatCode=";;;"/>
              <fill>
                <patternFill>
                  <bgColor theme="0" tint="-0.499984740745262"/>
                </patternFill>
              </fill>
            </x14:dxf>
          </x14:cfRule>
          <xm:sqref>A1:E72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8">
    <tabColor rgb="FFFFFFCC"/>
  </sheetPr>
  <dimension ref="A1:F37"/>
  <sheetViews>
    <sheetView showGridLines="0" showZeros="0" zoomScaleNormal="100" workbookViewId="0">
      <selection sqref="A1:E1"/>
    </sheetView>
  </sheetViews>
  <sheetFormatPr defaultColWidth="0" defaultRowHeight="14.25" customHeight="1" zeroHeight="1" x14ac:dyDescent="0.2"/>
  <cols>
    <col min="1" max="1" width="34.5" style="5" customWidth="1"/>
    <col min="2" max="2" width="22.5" style="5" customWidth="1"/>
    <col min="3" max="3" width="22.375" style="5" customWidth="1"/>
    <col min="4" max="4" width="20.75" style="5" customWidth="1"/>
    <col min="5" max="5" width="19.375" style="5" customWidth="1"/>
    <col min="6" max="6" width="2.625" style="5" customWidth="1"/>
    <col min="7" max="16384" width="9" style="5" hidden="1"/>
  </cols>
  <sheetData>
    <row r="1" spans="1:5" ht="6" customHeight="1" thickBot="1" x14ac:dyDescent="0.25">
      <c r="A1" s="675" t="s">
        <v>339</v>
      </c>
      <c r="B1" s="675"/>
      <c r="C1" s="675"/>
      <c r="D1" s="675"/>
      <c r="E1" s="675"/>
    </row>
    <row r="2" spans="1:5" ht="18.75" thickBot="1" x14ac:dyDescent="0.25">
      <c r="A2" s="677" t="s">
        <v>296</v>
      </c>
      <c r="B2" s="678"/>
      <c r="C2" s="678"/>
      <c r="D2" s="678"/>
      <c r="E2" s="679"/>
    </row>
    <row r="3" spans="1:5" customFormat="1" ht="60.75" customHeight="1" thickBot="1" x14ac:dyDescent="0.25">
      <c r="A3" s="680" t="s">
        <v>678</v>
      </c>
      <c r="B3" s="681"/>
      <c r="C3" s="681"/>
      <c r="D3" s="681"/>
      <c r="E3" s="687"/>
    </row>
    <row r="4" spans="1:5" customFormat="1" ht="15" thickBot="1" x14ac:dyDescent="0.25">
      <c r="A4" s="703" t="s">
        <v>481</v>
      </c>
      <c r="B4" s="703"/>
      <c r="C4" s="703"/>
      <c r="D4" s="703"/>
      <c r="E4" s="703"/>
    </row>
    <row r="5" spans="1:5" customFormat="1" ht="15.75" thickBot="1" x14ac:dyDescent="0.25">
      <c r="A5" s="712" t="s">
        <v>553</v>
      </c>
      <c r="B5" s="713"/>
      <c r="C5" s="713"/>
      <c r="D5" s="713"/>
      <c r="E5" s="714"/>
    </row>
    <row r="6" spans="1:5" customFormat="1" ht="15" x14ac:dyDescent="0.2">
      <c r="A6" s="72" t="s">
        <v>665</v>
      </c>
      <c r="B6" s="73" t="s">
        <v>666</v>
      </c>
      <c r="C6" s="697" t="s">
        <v>660</v>
      </c>
      <c r="D6" s="697"/>
      <c r="E6" s="698"/>
    </row>
    <row r="7" spans="1:5" customFormat="1" x14ac:dyDescent="0.2">
      <c r="A7" s="59" t="s">
        <v>6</v>
      </c>
      <c r="B7" s="71" t="s">
        <v>319</v>
      </c>
      <c r="C7" s="704" t="s">
        <v>670</v>
      </c>
      <c r="D7" s="704"/>
      <c r="E7" s="705"/>
    </row>
    <row r="8" spans="1:5" customFormat="1" x14ac:dyDescent="0.2">
      <c r="A8" s="59" t="s">
        <v>305</v>
      </c>
      <c r="B8" s="90"/>
      <c r="C8" s="706" t="s">
        <v>661</v>
      </c>
      <c r="D8" s="706"/>
      <c r="E8" s="707"/>
    </row>
    <row r="9" spans="1:5" customFormat="1" x14ac:dyDescent="0.2">
      <c r="A9" s="59" t="s">
        <v>663</v>
      </c>
      <c r="B9" s="91"/>
      <c r="C9" s="706" t="s">
        <v>662</v>
      </c>
      <c r="D9" s="706"/>
      <c r="E9" s="707"/>
    </row>
    <row r="10" spans="1:5" customFormat="1" ht="15" thickBot="1" x14ac:dyDescent="0.25">
      <c r="A10" s="57" t="s">
        <v>664</v>
      </c>
      <c r="B10" s="92"/>
      <c r="C10" s="708" t="s">
        <v>740</v>
      </c>
      <c r="D10" s="708"/>
      <c r="E10" s="709"/>
    </row>
    <row r="11" spans="1:5" customFormat="1" ht="15" thickBot="1" x14ac:dyDescent="0.25">
      <c r="A11" s="703" t="s">
        <v>481</v>
      </c>
      <c r="B11" s="703"/>
      <c r="C11" s="703"/>
      <c r="D11" s="703"/>
      <c r="E11" s="703"/>
    </row>
    <row r="12" spans="1:5" customFormat="1" ht="15.75" thickBot="1" x14ac:dyDescent="0.25">
      <c r="A12" s="579" t="s">
        <v>669</v>
      </c>
      <c r="B12" s="580"/>
      <c r="C12" s="580"/>
      <c r="D12" s="580"/>
      <c r="E12" s="581"/>
    </row>
    <row r="13" spans="1:5" customFormat="1" ht="15" x14ac:dyDescent="0.2">
      <c r="A13" s="76" t="s">
        <v>665</v>
      </c>
      <c r="B13" s="77" t="s">
        <v>666</v>
      </c>
      <c r="C13" s="647" t="s">
        <v>677</v>
      </c>
      <c r="D13" s="647"/>
      <c r="E13" s="700"/>
    </row>
    <row r="14" spans="1:5" customFormat="1" x14ac:dyDescent="0.2">
      <c r="A14" s="78" t="s">
        <v>311</v>
      </c>
      <c r="B14" s="88"/>
      <c r="C14" s="710" t="s">
        <v>316</v>
      </c>
      <c r="D14" s="710"/>
      <c r="E14" s="711"/>
    </row>
    <row r="15" spans="1:5" customFormat="1" x14ac:dyDescent="0.2">
      <c r="A15" s="78" t="s">
        <v>310</v>
      </c>
      <c r="B15" s="88"/>
      <c r="C15" s="710" t="s">
        <v>267</v>
      </c>
      <c r="D15" s="710"/>
      <c r="E15" s="711"/>
    </row>
    <row r="16" spans="1:5" customFormat="1" ht="16.5" x14ac:dyDescent="0.2">
      <c r="A16" s="78" t="s">
        <v>283</v>
      </c>
      <c r="B16" s="88"/>
      <c r="C16" s="710" t="s">
        <v>679</v>
      </c>
      <c r="D16" s="710"/>
      <c r="E16" s="711"/>
    </row>
    <row r="17" spans="1:5" customFormat="1" ht="15" thickBot="1" x14ac:dyDescent="0.25">
      <c r="A17" s="79" t="s">
        <v>325</v>
      </c>
      <c r="B17" s="89"/>
      <c r="C17" s="701" t="s">
        <v>268</v>
      </c>
      <c r="D17" s="701"/>
      <c r="E17" s="702"/>
    </row>
    <row r="18" spans="1:5" ht="14.25" customHeight="1" thickBot="1" x14ac:dyDescent="0.25">
      <c r="A18" s="703" t="s">
        <v>481</v>
      </c>
      <c r="B18" s="703"/>
      <c r="C18" s="703"/>
      <c r="D18" s="703"/>
      <c r="E18" s="703"/>
    </row>
    <row r="19" spans="1:5" ht="14.25" customHeight="1" thickBot="1" x14ac:dyDescent="0.25">
      <c r="A19" s="579" t="s">
        <v>668</v>
      </c>
      <c r="B19" s="580"/>
      <c r="C19" s="580"/>
      <c r="D19" s="580"/>
      <c r="E19" s="581"/>
    </row>
    <row r="20" spans="1:5" ht="14.25" customHeight="1" x14ac:dyDescent="0.2">
      <c r="A20" s="76" t="s">
        <v>665</v>
      </c>
      <c r="B20" s="77" t="s">
        <v>666</v>
      </c>
      <c r="C20" s="647" t="s">
        <v>680</v>
      </c>
      <c r="D20" s="647"/>
      <c r="E20" s="700"/>
    </row>
    <row r="21" spans="1:5" ht="18" customHeight="1" thickBot="1" x14ac:dyDescent="0.25">
      <c r="A21" s="80" t="s">
        <v>282</v>
      </c>
      <c r="B21" s="89"/>
      <c r="C21" s="701" t="s">
        <v>336</v>
      </c>
      <c r="D21" s="701"/>
      <c r="E21" s="702"/>
    </row>
    <row r="22" spans="1:5" ht="14.25" customHeight="1" thickBot="1" x14ac:dyDescent="0.25">
      <c r="A22" s="699" t="s">
        <v>481</v>
      </c>
      <c r="B22" s="699"/>
      <c r="C22" s="699"/>
      <c r="D22" s="699"/>
      <c r="E22" s="699"/>
    </row>
    <row r="23" spans="1:5" ht="14.25" customHeight="1" thickBot="1" x14ac:dyDescent="0.25">
      <c r="A23" s="579" t="s">
        <v>667</v>
      </c>
      <c r="B23" s="580"/>
      <c r="C23" s="580"/>
      <c r="D23" s="580"/>
      <c r="E23" s="581"/>
    </row>
    <row r="24" spans="1:5" ht="14.25" customHeight="1" x14ac:dyDescent="0.2">
      <c r="A24" s="66" t="s">
        <v>2</v>
      </c>
      <c r="B24" s="67" t="s">
        <v>279</v>
      </c>
      <c r="C24" s="67" t="s">
        <v>277</v>
      </c>
      <c r="D24" s="67" t="s">
        <v>0</v>
      </c>
      <c r="E24" s="95" t="s">
        <v>1</v>
      </c>
    </row>
    <row r="25" spans="1:5" ht="14.25" customHeight="1" x14ac:dyDescent="0.2">
      <c r="A25" s="61" t="s">
        <v>671</v>
      </c>
      <c r="B25" s="93">
        <v>4.5599999999999996</v>
      </c>
      <c r="C25" s="93" t="s">
        <v>278</v>
      </c>
      <c r="D25" s="69">
        <f t="shared" ref="D25:D30" si="0">$B$21*B25*(1/453.6)</f>
        <v>0</v>
      </c>
      <c r="E25" s="96">
        <f t="shared" ref="E25:E31" si="1">D25*100/2000</f>
        <v>0</v>
      </c>
    </row>
    <row r="26" spans="1:5" ht="14.25" customHeight="1" x14ac:dyDescent="0.2">
      <c r="A26" s="61" t="s">
        <v>3</v>
      </c>
      <c r="B26" s="93">
        <v>2.62</v>
      </c>
      <c r="C26" s="93" t="s">
        <v>278</v>
      </c>
      <c r="D26" s="69">
        <f t="shared" si="0"/>
        <v>0</v>
      </c>
      <c r="E26" s="96">
        <f t="shared" si="1"/>
        <v>0</v>
      </c>
    </row>
    <row r="27" spans="1:5" ht="14.25" customHeight="1" x14ac:dyDescent="0.2">
      <c r="A27" s="61" t="s">
        <v>4</v>
      </c>
      <c r="B27" s="93">
        <v>0.16</v>
      </c>
      <c r="C27" s="93" t="s">
        <v>278</v>
      </c>
      <c r="D27" s="69">
        <f t="shared" si="0"/>
        <v>0</v>
      </c>
      <c r="E27" s="96">
        <f t="shared" si="1"/>
        <v>0</v>
      </c>
    </row>
    <row r="28" spans="1:5" ht="14.25" customHeight="1" x14ac:dyDescent="0.2">
      <c r="A28" s="61" t="s">
        <v>672</v>
      </c>
      <c r="B28" s="93">
        <v>0.16</v>
      </c>
      <c r="C28" s="93" t="s">
        <v>278</v>
      </c>
      <c r="D28" s="69">
        <f t="shared" si="0"/>
        <v>0</v>
      </c>
      <c r="E28" s="96">
        <f t="shared" si="1"/>
        <v>0</v>
      </c>
    </row>
    <row r="29" spans="1:5" ht="14.25" customHeight="1" x14ac:dyDescent="0.2">
      <c r="A29" s="61" t="s">
        <v>673</v>
      </c>
      <c r="B29" s="93">
        <v>0.16</v>
      </c>
      <c r="C29" s="93" t="s">
        <v>278</v>
      </c>
      <c r="D29" s="69">
        <f t="shared" si="0"/>
        <v>0</v>
      </c>
      <c r="E29" s="96">
        <f t="shared" si="1"/>
        <v>0</v>
      </c>
    </row>
    <row r="30" spans="1:5" ht="14.25" customHeight="1" x14ac:dyDescent="0.2">
      <c r="A30" s="61" t="s">
        <v>5</v>
      </c>
      <c r="B30" s="93">
        <v>0.24</v>
      </c>
      <c r="C30" s="93" t="s">
        <v>278</v>
      </c>
      <c r="D30" s="69">
        <f t="shared" si="0"/>
        <v>0</v>
      </c>
      <c r="E30" s="96">
        <f t="shared" si="1"/>
        <v>0</v>
      </c>
    </row>
    <row r="31" spans="1:5" ht="14.25" customHeight="1" thickBot="1" x14ac:dyDescent="0.25">
      <c r="A31" s="65" t="s">
        <v>674</v>
      </c>
      <c r="B31" s="97">
        <v>4.8999999999999998E-3</v>
      </c>
      <c r="C31" s="97" t="s">
        <v>278</v>
      </c>
      <c r="D31" s="70">
        <f>1.08*0.000015*B21</f>
        <v>0</v>
      </c>
      <c r="E31" s="98">
        <f t="shared" si="1"/>
        <v>0</v>
      </c>
    </row>
    <row r="32" spans="1:5" ht="14.25" customHeight="1" thickBot="1" x14ac:dyDescent="0.25">
      <c r="A32" s="676" t="s">
        <v>481</v>
      </c>
      <c r="B32" s="676"/>
      <c r="C32" s="676"/>
      <c r="D32" s="676"/>
      <c r="E32" s="676"/>
    </row>
    <row r="33" spans="1:5" ht="14.25" customHeight="1" thickBot="1" x14ac:dyDescent="0.25">
      <c r="A33" s="682" t="s">
        <v>831</v>
      </c>
      <c r="B33" s="683"/>
      <c r="C33" s="683"/>
      <c r="D33" s="683"/>
      <c r="E33" s="684"/>
    </row>
    <row r="34" spans="1:5" s="249" customFormat="1" ht="88.5" customHeight="1" thickBot="1" x14ac:dyDescent="0.25">
      <c r="A34" s="694" t="s">
        <v>849</v>
      </c>
      <c r="B34" s="695"/>
      <c r="C34" s="695"/>
      <c r="D34" s="695"/>
      <c r="E34" s="696"/>
    </row>
    <row r="35" spans="1:5" s="249" customFormat="1" ht="115.5" customHeight="1" thickBot="1" x14ac:dyDescent="0.25">
      <c r="A35" s="688" t="s">
        <v>880</v>
      </c>
      <c r="B35" s="689"/>
      <c r="C35" s="689"/>
      <c r="D35" s="689"/>
      <c r="E35" s="690"/>
    </row>
    <row r="36" spans="1:5" s="249" customFormat="1" ht="45.75" customHeight="1" thickBot="1" x14ac:dyDescent="0.25">
      <c r="A36" s="691" t="s">
        <v>850</v>
      </c>
      <c r="B36" s="692"/>
      <c r="C36" s="692"/>
      <c r="D36" s="692"/>
      <c r="E36" s="693"/>
    </row>
    <row r="37" spans="1:5" ht="14.25" customHeight="1" x14ac:dyDescent="0.2">
      <c r="A37" s="676" t="s">
        <v>410</v>
      </c>
      <c r="B37" s="676"/>
      <c r="C37" s="676"/>
      <c r="D37" s="676"/>
      <c r="E37" s="676"/>
    </row>
  </sheetData>
  <sheetProtection algorithmName="SHA-512" hashValue="7IPc8RGi//cZTasUufx7sv1KyX/VZhbjZ6K2Gk98wtvPV645Jgqsp3+ilyweIT/Zv0CZ3Bbog7abiZ5Jz7d+nQ==" saltValue="4+Qjw3IaeIT7py9zMCVOdQ==" spinCount="100000" sheet="1" objects="1" scenarios="1"/>
  <dataConsolidate/>
  <mergeCells count="29">
    <mergeCell ref="A4:E4"/>
    <mergeCell ref="A5:E5"/>
    <mergeCell ref="A1:E1"/>
    <mergeCell ref="A2:E2"/>
    <mergeCell ref="A3:E3"/>
    <mergeCell ref="A32:E32"/>
    <mergeCell ref="C7:E7"/>
    <mergeCell ref="C8:E8"/>
    <mergeCell ref="C9:E9"/>
    <mergeCell ref="C10:E10"/>
    <mergeCell ref="A11:E11"/>
    <mergeCell ref="C17:E17"/>
    <mergeCell ref="A12:E12"/>
    <mergeCell ref="C13:E13"/>
    <mergeCell ref="C14:E14"/>
    <mergeCell ref="C15:E15"/>
    <mergeCell ref="C16:E16"/>
    <mergeCell ref="C6:E6"/>
    <mergeCell ref="A23:E23"/>
    <mergeCell ref="A22:E22"/>
    <mergeCell ref="C20:E20"/>
    <mergeCell ref="C21:E21"/>
    <mergeCell ref="A18:E18"/>
    <mergeCell ref="A19:E19"/>
    <mergeCell ref="A37:E37"/>
    <mergeCell ref="A35:E35"/>
    <mergeCell ref="A36:E36"/>
    <mergeCell ref="A33:E33"/>
    <mergeCell ref="A34:E34"/>
  </mergeCells>
  <conditionalFormatting sqref="D25:D31">
    <cfRule type="cellIs" dxfId="35" priority="29" operator="greaterThan">
      <formula>2.004</formula>
    </cfRule>
    <cfRule type="cellIs" dxfId="34" priority="33" operator="greaterThan">
      <formula>1.852</formula>
    </cfRule>
  </conditionalFormatting>
  <conditionalFormatting sqref="D28:D29">
    <cfRule type="cellIs" dxfId="33" priority="27" operator="greaterThan">
      <formula>0.0992</formula>
    </cfRule>
  </conditionalFormatting>
  <conditionalFormatting sqref="D31">
    <cfRule type="cellIs" dxfId="32" priority="30" operator="greaterThan">
      <formula>0.01</formula>
    </cfRule>
    <cfRule type="cellIs" dxfId="31" priority="31" operator="greaterThan">
      <formula>18</formula>
    </cfRule>
  </conditionalFormatting>
  <conditionalFormatting sqref="D25:E31">
    <cfRule type="cellIs" dxfId="30" priority="25" operator="lessThan">
      <formula>0.01</formula>
    </cfRule>
  </conditionalFormatting>
  <conditionalFormatting sqref="E25">
    <cfRule type="cellIs" dxfId="29" priority="32" operator="greaterThan">
      <formula>0.093</formula>
    </cfRule>
  </conditionalFormatting>
  <conditionalFormatting sqref="E29">
    <cfRule type="cellIs" dxfId="28" priority="26" operator="greaterThan">
      <formula>0.01</formula>
    </cfRule>
  </conditionalFormatting>
  <dataValidations count="10">
    <dataValidation type="decimal" operator="greaterThanOrEqual" allowBlank="1" showErrorMessage="1" prompt="Release Height (ft) Yellow Cell" sqref="B14" xr:uid="{00000000-0002-0000-0400-000000000000}">
      <formula1>7</formula1>
    </dataValidation>
    <dataValidation type="decimal" operator="lessThanOrEqual" allowBlank="1" showInputMessage="1" showErrorMessage="1" errorTitle="CO (pounds per year)" error="Please enter a value equal or less than 2.004" sqref="D25:D31" xr:uid="{00000000-0002-0000-0400-000005000000}">
      <formula1>2.004</formula1>
    </dataValidation>
    <dataValidation type="decimal" operator="lessThanOrEqual" allowBlank="1" showInputMessage="1" showErrorMessage="1" errorTitle="PM2.5 (Tons per year)" error="Please enter a value equal or less than 0.01." sqref="E29:E30" xr:uid="{00000000-0002-0000-0400-000009000000}">
      <formula1>0.01</formula1>
    </dataValidation>
    <dataValidation type="decimal" operator="greaterThanOrEqual" allowBlank="1" showErrorMessage="1" errorTitle="Exit Velocity" prompt="Velocity (fps) Yellow Cell" sqref="B17" xr:uid="{7C8B1754-6C5E-48F0-B40E-75E0F6E280A5}">
      <formula1>90</formula1>
    </dataValidation>
    <dataValidation type="decimal" operator="greaterThanOrEqual" allowBlank="1" showErrorMessage="1" errorTitle="Stack Temperature" prompt="Temperature (°F) Yellow Cell" sqref="B16" xr:uid="{D2C6E77B-FE25-4A3C-BE3C-370A78650FB0}">
      <formula1>821</formula1>
    </dataValidation>
    <dataValidation type="decimal" operator="greaterThanOrEqual" allowBlank="1" showErrorMessage="1" errorTitle="Stack Diamenter" prompt="Diameter (ft) Yellow Cell" sqref="B15" xr:uid="{CE5F6FEC-BA50-4160-9E67-B956FDEB56CA}">
      <formula1>0.33</formula1>
    </dataValidation>
    <dataValidation type="decimal" allowBlank="1" showErrorMessage="1" errorTitle="East (Meters)" error="Enter a value between 205000 and 795000 meters." prompt="East (Meters) Yellow Cell" sqref="B9" xr:uid="{61D740D5-4B1F-4279-B187-69025D9CC138}">
      <formula1>205000</formula1>
      <formula2>795000</formula2>
    </dataValidation>
    <dataValidation type="decimal" allowBlank="1" showErrorMessage="1" errorTitle="North (Meters)" error="Enter a value between 2854000 and 4059000 meters." prompt="North (Meters) Yellow Cell" sqref="B10" xr:uid="{2E15BAD6-EBA4-47BF-AC2A-66617F181F9A}">
      <formula1>2854000</formula1>
      <formula2>4059000</formula2>
    </dataValidation>
    <dataValidation type="list" allowBlank="1" showErrorMessage="1" errorTitle="Zone" error="Values allowed are: 13, 14, 15." prompt="Zone Yellow Cell" sqref="B8" xr:uid="{E823E438-45BE-4D7E-9612-CBB7DE035508}">
      <formula1>Zones</formula1>
    </dataValidation>
    <dataValidation type="decimal" operator="lessThanOrEqual" allowBlank="1" showErrorMessage="1" error="Enter a value less than or equal to 184.22" prompt="Rated baseload capacity at site conditions (MW) Yellow Cell" sqref="B21" xr:uid="{294D329D-79CB-4B6B-AF71-45E41D9C38C7}">
      <formula1>184.22</formula1>
    </dataValidation>
  </dataValidations>
  <pageMargins left="0.25" right="0.25" top="0.75" bottom="0.75" header="0.3" footer="0.3"/>
  <pageSetup scale="75"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3" id="{8B74939E-58FE-4182-8483-68253F9E5508}">
            <xm:f>'PI-1-SCT'!$G$85="no"</xm:f>
            <x14:dxf>
              <numFmt numFmtId="168" formatCode=";;;"/>
              <fill>
                <patternFill>
                  <bgColor theme="0" tint="-0.499984740745262"/>
                </patternFill>
              </fill>
            </x14:dxf>
          </x14:cfRule>
          <xm:sqref>A1:E37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9">
    <tabColor rgb="FFFFFFCC"/>
  </sheetPr>
  <dimension ref="A1:R35"/>
  <sheetViews>
    <sheetView showGridLines="0" showZeros="0" zoomScaleNormal="100" workbookViewId="0">
      <selection sqref="A1:E1"/>
    </sheetView>
  </sheetViews>
  <sheetFormatPr defaultColWidth="0" defaultRowHeight="14.25" customHeight="1" zeroHeight="1" x14ac:dyDescent="0.2"/>
  <cols>
    <col min="1" max="1" width="31.375" style="5" customWidth="1"/>
    <col min="2" max="2" width="26" style="5" customWidth="1"/>
    <col min="3" max="3" width="16" style="5" customWidth="1"/>
    <col min="4" max="4" width="15" style="5" customWidth="1"/>
    <col min="5" max="5" width="15.75" style="5" customWidth="1"/>
    <col min="6" max="6" width="2.625" style="5" customWidth="1"/>
    <col min="7" max="18" width="8" style="5" hidden="1" customWidth="1"/>
    <col min="19" max="16384" width="9" style="5" hidden="1"/>
  </cols>
  <sheetData>
    <row r="1" spans="1:18" ht="6" customHeight="1" thickBot="1" x14ac:dyDescent="0.25">
      <c r="A1" s="724" t="s">
        <v>339</v>
      </c>
      <c r="B1" s="724"/>
      <c r="C1" s="724"/>
      <c r="D1" s="724"/>
      <c r="E1" s="724"/>
    </row>
    <row r="2" spans="1:18" ht="18" customHeight="1" thickBot="1" x14ac:dyDescent="0.25">
      <c r="A2" s="677" t="s">
        <v>297</v>
      </c>
      <c r="B2" s="678"/>
      <c r="C2" s="678"/>
      <c r="D2" s="678"/>
      <c r="E2" s="679"/>
      <c r="F2" s="9"/>
    </row>
    <row r="3" spans="1:18" ht="63.75" customHeight="1" thickBot="1" x14ac:dyDescent="0.25">
      <c r="A3" s="725" t="s">
        <v>684</v>
      </c>
      <c r="B3" s="726"/>
      <c r="C3" s="726"/>
      <c r="D3" s="726"/>
      <c r="E3" s="727"/>
      <c r="F3" s="9"/>
    </row>
    <row r="4" spans="1:18" ht="15" thickBot="1" x14ac:dyDescent="0.25">
      <c r="A4" s="723" t="s">
        <v>481</v>
      </c>
      <c r="B4" s="723"/>
      <c r="C4" s="723"/>
      <c r="D4" s="723"/>
      <c r="E4" s="723"/>
      <c r="F4" s="9"/>
    </row>
    <row r="5" spans="1:18" ht="15.75" thickBot="1" x14ac:dyDescent="0.25">
      <c r="A5" s="712" t="s">
        <v>553</v>
      </c>
      <c r="B5" s="713"/>
      <c r="C5" s="713"/>
      <c r="D5" s="713"/>
      <c r="E5" s="714"/>
      <c r="F5" s="18"/>
      <c r="G5" s="8"/>
      <c r="H5" s="8"/>
      <c r="I5" s="8"/>
      <c r="J5" s="8"/>
      <c r="K5" s="8"/>
      <c r="L5" s="8"/>
      <c r="M5" s="8"/>
      <c r="N5" s="8"/>
      <c r="O5" s="8"/>
      <c r="P5" s="8"/>
      <c r="Q5" s="8"/>
      <c r="R5" s="8"/>
    </row>
    <row r="6" spans="1:18" ht="15" x14ac:dyDescent="0.2">
      <c r="A6" s="72" t="s">
        <v>665</v>
      </c>
      <c r="B6" s="73" t="s">
        <v>666</v>
      </c>
      <c r="C6" s="728" t="s">
        <v>660</v>
      </c>
      <c r="D6" s="728"/>
      <c r="E6" s="729"/>
      <c r="F6" s="18"/>
      <c r="G6" s="8"/>
      <c r="H6" s="8"/>
      <c r="I6" s="8"/>
      <c r="J6" s="8"/>
      <c r="K6" s="8"/>
      <c r="L6" s="8"/>
      <c r="M6" s="8"/>
      <c r="N6" s="8"/>
      <c r="O6" s="8"/>
      <c r="P6" s="8"/>
      <c r="Q6" s="8"/>
      <c r="R6" s="8"/>
    </row>
    <row r="7" spans="1:18" x14ac:dyDescent="0.2">
      <c r="A7" s="110" t="s">
        <v>6</v>
      </c>
      <c r="B7" s="109" t="s">
        <v>281</v>
      </c>
      <c r="C7" s="730" t="s">
        <v>670</v>
      </c>
      <c r="D7" s="730"/>
      <c r="E7" s="731"/>
      <c r="F7" s="18"/>
      <c r="G7" s="8"/>
      <c r="H7" s="8"/>
      <c r="I7" s="8"/>
      <c r="J7" s="8"/>
      <c r="K7" s="8"/>
      <c r="L7" s="8"/>
      <c r="M7" s="8"/>
      <c r="N7" s="8"/>
      <c r="O7" s="8"/>
      <c r="P7" s="8"/>
      <c r="Q7" s="8"/>
      <c r="R7" s="8"/>
    </row>
    <row r="8" spans="1:18" x14ac:dyDescent="0.2">
      <c r="A8" s="59" t="s">
        <v>305</v>
      </c>
      <c r="B8" s="85"/>
      <c r="C8" s="706" t="s">
        <v>661</v>
      </c>
      <c r="D8" s="706"/>
      <c r="E8" s="707"/>
      <c r="F8" s="18"/>
      <c r="G8" s="8"/>
      <c r="H8" s="8"/>
      <c r="I8" s="8"/>
      <c r="J8" s="8"/>
      <c r="K8" s="8"/>
      <c r="L8" s="8"/>
      <c r="M8" s="8"/>
      <c r="N8" s="8"/>
      <c r="O8" s="8"/>
      <c r="P8" s="8"/>
      <c r="Q8" s="8"/>
      <c r="R8" s="8"/>
    </row>
    <row r="9" spans="1:18" x14ac:dyDescent="0.2">
      <c r="A9" s="59" t="s">
        <v>663</v>
      </c>
      <c r="B9" s="86"/>
      <c r="C9" s="706" t="s">
        <v>662</v>
      </c>
      <c r="D9" s="706"/>
      <c r="E9" s="707"/>
      <c r="F9" s="18"/>
      <c r="G9" s="8"/>
      <c r="H9" s="8"/>
      <c r="I9" s="8"/>
      <c r="J9" s="8"/>
      <c r="K9" s="8"/>
      <c r="L9" s="8"/>
      <c r="M9" s="8"/>
      <c r="N9" s="8"/>
      <c r="O9" s="8"/>
      <c r="P9" s="8"/>
      <c r="Q9" s="8"/>
      <c r="R9" s="8"/>
    </row>
    <row r="10" spans="1:18" ht="15" thickBot="1" x14ac:dyDescent="0.25">
      <c r="A10" s="111" t="s">
        <v>664</v>
      </c>
      <c r="B10" s="87"/>
      <c r="C10" s="708" t="s">
        <v>740</v>
      </c>
      <c r="D10" s="732"/>
      <c r="E10" s="733"/>
      <c r="F10" s="18"/>
      <c r="G10" s="8"/>
      <c r="H10" s="8"/>
      <c r="I10" s="8"/>
      <c r="J10" s="8"/>
      <c r="K10" s="8"/>
      <c r="L10" s="8"/>
      <c r="M10" s="8"/>
      <c r="N10" s="8"/>
      <c r="O10" s="8"/>
      <c r="P10" s="8"/>
      <c r="Q10" s="8"/>
      <c r="R10" s="8"/>
    </row>
    <row r="11" spans="1:18" ht="15" thickBot="1" x14ac:dyDescent="0.25">
      <c r="A11" s="723" t="s">
        <v>481</v>
      </c>
      <c r="B11" s="723"/>
      <c r="C11" s="723"/>
      <c r="D11" s="723"/>
      <c r="E11" s="723"/>
      <c r="F11" s="11"/>
    </row>
    <row r="12" spans="1:18" ht="15.75" thickBot="1" x14ac:dyDescent="0.25">
      <c r="A12" s="579" t="s">
        <v>669</v>
      </c>
      <c r="B12" s="580"/>
      <c r="C12" s="580"/>
      <c r="D12" s="580"/>
      <c r="E12" s="581"/>
      <c r="F12" s="11"/>
    </row>
    <row r="13" spans="1:18" customFormat="1" ht="15" x14ac:dyDescent="0.2">
      <c r="A13" s="76" t="s">
        <v>665</v>
      </c>
      <c r="B13" s="77" t="s">
        <v>666</v>
      </c>
      <c r="C13" s="647" t="s">
        <v>677</v>
      </c>
      <c r="D13" s="647"/>
      <c r="E13" s="700"/>
    </row>
    <row r="14" spans="1:18" x14ac:dyDescent="0.2">
      <c r="A14" s="78" t="s">
        <v>311</v>
      </c>
      <c r="B14" s="86"/>
      <c r="C14" s="719" t="s">
        <v>317</v>
      </c>
      <c r="D14" s="719"/>
      <c r="E14" s="720"/>
      <c r="F14" s="11"/>
    </row>
    <row r="15" spans="1:18" x14ac:dyDescent="0.2">
      <c r="A15" s="78" t="s">
        <v>310</v>
      </c>
      <c r="B15" s="86"/>
      <c r="C15" s="719" t="s">
        <v>264</v>
      </c>
      <c r="D15" s="719"/>
      <c r="E15" s="720"/>
      <c r="F15" s="11"/>
    </row>
    <row r="16" spans="1:18" ht="16.5" x14ac:dyDescent="0.2">
      <c r="A16" s="78" t="s">
        <v>283</v>
      </c>
      <c r="B16" s="86"/>
      <c r="C16" s="719" t="s">
        <v>685</v>
      </c>
      <c r="D16" s="719"/>
      <c r="E16" s="720"/>
      <c r="F16" s="11"/>
    </row>
    <row r="17" spans="1:6" ht="15" thickBot="1" x14ac:dyDescent="0.25">
      <c r="A17" s="112" t="s">
        <v>325</v>
      </c>
      <c r="B17" s="87"/>
      <c r="C17" s="721" t="s">
        <v>265</v>
      </c>
      <c r="D17" s="721"/>
      <c r="E17" s="722"/>
      <c r="F17" s="11"/>
    </row>
    <row r="18" spans="1:6" ht="15" thickBot="1" x14ac:dyDescent="0.25">
      <c r="A18" s="723" t="s">
        <v>481</v>
      </c>
      <c r="B18" s="723"/>
      <c r="C18" s="723"/>
      <c r="D18" s="723"/>
      <c r="E18" s="723"/>
      <c r="F18" s="11"/>
    </row>
    <row r="19" spans="1:6" ht="15.75" thickBot="1" x14ac:dyDescent="0.25">
      <c r="A19" s="579" t="s">
        <v>668</v>
      </c>
      <c r="B19" s="580"/>
      <c r="C19" s="580"/>
      <c r="D19" s="580"/>
      <c r="E19" s="581"/>
      <c r="F19" s="11"/>
    </row>
    <row r="20" spans="1:6" ht="15" x14ac:dyDescent="0.2">
      <c r="A20" s="76" t="s">
        <v>665</v>
      </c>
      <c r="B20" s="77" t="s">
        <v>666</v>
      </c>
      <c r="C20" s="647" t="s">
        <v>680</v>
      </c>
      <c r="D20" s="647"/>
      <c r="E20" s="700"/>
      <c r="F20" s="11"/>
    </row>
    <row r="21" spans="1:6" ht="15" thickBot="1" x14ac:dyDescent="0.25">
      <c r="A21" s="80" t="s">
        <v>318</v>
      </c>
      <c r="B21" s="87"/>
      <c r="C21" s="721" t="s">
        <v>335</v>
      </c>
      <c r="D21" s="721"/>
      <c r="E21" s="722"/>
      <c r="F21" s="11"/>
    </row>
    <row r="22" spans="1:6" ht="15" thickBot="1" x14ac:dyDescent="0.25">
      <c r="A22" s="723" t="s">
        <v>481</v>
      </c>
      <c r="B22" s="723"/>
      <c r="C22" s="723"/>
      <c r="D22" s="723"/>
      <c r="E22" s="723"/>
      <c r="F22" s="11"/>
    </row>
    <row r="23" spans="1:6" ht="15.75" thickBot="1" x14ac:dyDescent="0.25">
      <c r="A23" s="579" t="s">
        <v>667</v>
      </c>
      <c r="B23" s="580"/>
      <c r="C23" s="580"/>
      <c r="D23" s="580"/>
      <c r="E23" s="581"/>
      <c r="F23" s="11"/>
    </row>
    <row r="24" spans="1:6" ht="30" x14ac:dyDescent="0.2">
      <c r="A24" s="81" t="s">
        <v>2</v>
      </c>
      <c r="B24" s="82" t="s">
        <v>330</v>
      </c>
      <c r="C24" s="82" t="s">
        <v>331</v>
      </c>
      <c r="D24" s="82" t="s">
        <v>0</v>
      </c>
      <c r="E24" s="113" t="s">
        <v>1</v>
      </c>
    </row>
    <row r="25" spans="1:6" ht="18.75" x14ac:dyDescent="0.2">
      <c r="A25" s="78" t="s">
        <v>671</v>
      </c>
      <c r="B25" s="109">
        <v>0.06</v>
      </c>
      <c r="C25" s="109">
        <v>0.06</v>
      </c>
      <c r="D25" s="84">
        <f t="shared" ref="D25:E31" si="0">$B$21*B25</f>
        <v>0</v>
      </c>
      <c r="E25" s="114">
        <f t="shared" si="0"/>
        <v>0</v>
      </c>
    </row>
    <row r="26" spans="1:6" x14ac:dyDescent="0.2">
      <c r="A26" s="78" t="s">
        <v>3</v>
      </c>
      <c r="B26" s="109">
        <v>8.2000000000000003E-2</v>
      </c>
      <c r="C26" s="109">
        <v>8.2000000000000003E-2</v>
      </c>
      <c r="D26" s="84">
        <f t="shared" si="0"/>
        <v>0</v>
      </c>
      <c r="E26" s="114">
        <f t="shared" si="0"/>
        <v>0</v>
      </c>
    </row>
    <row r="27" spans="1:6" x14ac:dyDescent="0.2">
      <c r="A27" s="78" t="s">
        <v>4</v>
      </c>
      <c r="B27" s="109">
        <v>7.4999999999999997E-3</v>
      </c>
      <c r="C27" s="109">
        <v>7.4999999999999997E-3</v>
      </c>
      <c r="D27" s="84">
        <f t="shared" si="0"/>
        <v>0</v>
      </c>
      <c r="E27" s="114">
        <f t="shared" si="0"/>
        <v>0</v>
      </c>
    </row>
    <row r="28" spans="1:6" ht="18.75" x14ac:dyDescent="0.2">
      <c r="A28" s="78" t="s">
        <v>672</v>
      </c>
      <c r="B28" s="109">
        <v>7.4999999999999997E-3</v>
      </c>
      <c r="C28" s="109">
        <v>7.4999999999999997E-3</v>
      </c>
      <c r="D28" s="84">
        <f t="shared" si="0"/>
        <v>0</v>
      </c>
      <c r="E28" s="114">
        <f t="shared" si="0"/>
        <v>0</v>
      </c>
    </row>
    <row r="29" spans="1:6" ht="18.75" x14ac:dyDescent="0.2">
      <c r="A29" s="78" t="s">
        <v>673</v>
      </c>
      <c r="B29" s="109">
        <v>7.4999999999999997E-3</v>
      </c>
      <c r="C29" s="109">
        <v>7.4999999999999997E-3</v>
      </c>
      <c r="D29" s="84">
        <f t="shared" si="0"/>
        <v>0</v>
      </c>
      <c r="E29" s="114">
        <f t="shared" si="0"/>
        <v>0</v>
      </c>
    </row>
    <row r="30" spans="1:6" x14ac:dyDescent="0.2">
      <c r="A30" s="78" t="s">
        <v>5</v>
      </c>
      <c r="B30" s="109">
        <v>5.0000000000000001E-3</v>
      </c>
      <c r="C30" s="109">
        <v>5.0000000000000001E-3</v>
      </c>
      <c r="D30" s="84">
        <f t="shared" si="0"/>
        <v>0</v>
      </c>
      <c r="E30" s="114">
        <f t="shared" si="0"/>
        <v>0</v>
      </c>
    </row>
    <row r="31" spans="1:6" ht="19.5" thickBot="1" x14ac:dyDescent="0.25">
      <c r="A31" s="80" t="s">
        <v>674</v>
      </c>
      <c r="B31" s="115">
        <v>5.5999999999999999E-3</v>
      </c>
      <c r="C31" s="115">
        <v>1.4E-3</v>
      </c>
      <c r="D31" s="116">
        <f t="shared" si="0"/>
        <v>0</v>
      </c>
      <c r="E31" s="117">
        <f t="shared" si="0"/>
        <v>0</v>
      </c>
    </row>
    <row r="32" spans="1:6" ht="14.25" customHeight="1" thickBot="1" x14ac:dyDescent="0.25">
      <c r="A32" s="676" t="s">
        <v>481</v>
      </c>
      <c r="B32" s="676"/>
      <c r="C32" s="676"/>
      <c r="D32" s="676"/>
      <c r="E32" s="676"/>
    </row>
    <row r="33" spans="1:6" ht="14.25" customHeight="1" thickBot="1" x14ac:dyDescent="0.25">
      <c r="A33" s="682" t="s">
        <v>831</v>
      </c>
      <c r="B33" s="683"/>
      <c r="C33" s="683"/>
      <c r="D33" s="683"/>
      <c r="E33" s="684"/>
    </row>
    <row r="34" spans="1:6" ht="45" customHeight="1" thickBot="1" x14ac:dyDescent="0.25">
      <c r="A34" s="715" t="s">
        <v>879</v>
      </c>
      <c r="B34" s="716"/>
      <c r="C34" s="716"/>
      <c r="D34" s="716"/>
      <c r="E34" s="717"/>
      <c r="F34" s="11"/>
    </row>
    <row r="35" spans="1:6" ht="14.25" customHeight="1" x14ac:dyDescent="0.2">
      <c r="A35" s="718" t="s">
        <v>410</v>
      </c>
      <c r="B35" s="718"/>
      <c r="C35" s="718"/>
      <c r="D35" s="718"/>
      <c r="E35" s="718"/>
      <c r="F35" s="11"/>
    </row>
  </sheetData>
  <sheetProtection algorithmName="SHA-512" hashValue="Yz8IB56tI8DFSNrJtaqwvxGpx0svqDFNIsc32G2tjBbJvHuS8IgoRly0UwBFHU6xZoQbdSKm7+xkBRbE8RzT0Q==" saltValue="2+x6OL9dblwYCF2ueCWzXw==" spinCount="100000" sheet="1" objects="1" scenarios="1"/>
  <mergeCells count="27">
    <mergeCell ref="A1:E1"/>
    <mergeCell ref="A2:E2"/>
    <mergeCell ref="A3:E3"/>
    <mergeCell ref="A23:E23"/>
    <mergeCell ref="A19:E19"/>
    <mergeCell ref="C20:E20"/>
    <mergeCell ref="A12:E12"/>
    <mergeCell ref="C13:E13"/>
    <mergeCell ref="A5:E5"/>
    <mergeCell ref="C6:E6"/>
    <mergeCell ref="A4:E4"/>
    <mergeCell ref="A11:E11"/>
    <mergeCell ref="C7:E7"/>
    <mergeCell ref="C8:E8"/>
    <mergeCell ref="C9:E9"/>
    <mergeCell ref="C10:E10"/>
    <mergeCell ref="A34:E34"/>
    <mergeCell ref="A35:E35"/>
    <mergeCell ref="A33:E33"/>
    <mergeCell ref="A32:E32"/>
    <mergeCell ref="C14:E14"/>
    <mergeCell ref="C15:E15"/>
    <mergeCell ref="C16:E16"/>
    <mergeCell ref="C17:E17"/>
    <mergeCell ref="C21:E21"/>
    <mergeCell ref="A18:E18"/>
    <mergeCell ref="A22:E22"/>
  </mergeCells>
  <conditionalFormatting sqref="D25:E31">
    <cfRule type="cellIs" dxfId="26" priority="17" operator="lessThan">
      <formula>0.01</formula>
    </cfRule>
  </conditionalFormatting>
  <dataValidations count="8">
    <dataValidation type="list" operator="greaterThanOrEqual" allowBlank="1" showErrorMessage="1" prompt="Release Height (ft) Yellow Cell" sqref="B8" xr:uid="{00000000-0002-0000-0500-000000000000}">
      <formula1>Zones</formula1>
    </dataValidation>
    <dataValidation type="decimal" allowBlank="1" showErrorMessage="1" errorTitle="East (Meters)" error="Enter a value between 205000 and 795000 meters." prompt="East (Meters) Yellow Cell" sqref="B9" xr:uid="{9CD7F574-03FF-44A5-AA0F-DC01042002C5}">
      <formula1>205000</formula1>
      <formula2>795000</formula2>
    </dataValidation>
    <dataValidation type="decimal" allowBlank="1" showErrorMessage="1" errorTitle="North (Meters)" error="Enter a value between 2854000 and 4059000 meters." prompt="North (Meters) Yellow Cell" sqref="B10" xr:uid="{F2FC303B-5AC4-45C9-A38F-905F563717E3}">
      <formula1>2854000</formula1>
      <formula2>4059000</formula2>
    </dataValidation>
    <dataValidation type="decimal" operator="greaterThanOrEqual" allowBlank="1" showErrorMessage="1" errorTitle="Stack Height" error="Please enter a value equal or greater than 20." sqref="B14" xr:uid="{1748D6B1-FFD7-468A-AB1F-2DFE6EDFA180}">
      <formula1>20</formula1>
    </dataValidation>
    <dataValidation type="decimal" operator="greaterThanOrEqual" allowBlank="1" showInputMessage="1" showErrorMessage="1" errorTitle="Stack Diameter" error="Please enter a value equal or greater than 0.67" sqref="B15" xr:uid="{53C1C50D-BE66-4371-A74A-D0CF7DDDCC7E}">
      <formula1>0.67</formula1>
    </dataValidation>
    <dataValidation type="decimal" operator="greaterThanOrEqual" allowBlank="1" showErrorMessage="1" error="Please enter a value equal or greater than 700." sqref="B16" xr:uid="{6C14BAB3-61D2-40B5-955E-8CAD7DFC96F1}">
      <formula1>700</formula1>
    </dataValidation>
    <dataValidation type="decimal" operator="greaterThanOrEqual" allowBlank="1" showInputMessage="1" showErrorMessage="1" error="Please enter a value equal or greater than 40." sqref="B17" xr:uid="{A1F5C49D-A8F0-49AF-92B9-BB7E7D0C0F2F}">
      <formula1>40</formula1>
    </dataValidation>
    <dataValidation type="decimal" operator="lessThanOrEqual" allowBlank="1" showInputMessage="1" showErrorMessage="1" error="Please enter a value equal or less than 5.99" sqref="B21" xr:uid="{D9C53BAD-6544-4F8D-BAB9-4C2B706A075A}">
      <formula1>5.99</formula1>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2" id="{59701D65-F9FF-4801-8C69-3E76C3557B09}">
            <xm:f>AND('PI-1-SCT'!$G$86&lt;&gt;"",'PI-1-SCT'!$G$86&lt;&gt;1,'PI-1-SCT'!$G$86&lt;&gt;2)</xm:f>
            <x14:dxf>
              <numFmt numFmtId="168" formatCode=";;;"/>
              <fill>
                <patternFill>
                  <bgColor theme="0" tint="-0.499984740745262"/>
                </patternFill>
              </fill>
            </x14:dxf>
          </x14:cfRule>
          <xm:sqref>A1:E35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tabColor rgb="FFFFFFCC"/>
  </sheetPr>
  <dimension ref="A1:R35"/>
  <sheetViews>
    <sheetView showGridLines="0" showZeros="0" zoomScaleNormal="100" workbookViewId="0">
      <selection sqref="A1:E1"/>
    </sheetView>
  </sheetViews>
  <sheetFormatPr defaultColWidth="0" defaultRowHeight="14.25" customHeight="1" zeroHeight="1" x14ac:dyDescent="0.2"/>
  <cols>
    <col min="1" max="1" width="30.625" style="5" customWidth="1"/>
    <col min="2" max="2" width="26" style="5" customWidth="1"/>
    <col min="3" max="3" width="24.75" style="5" customWidth="1"/>
    <col min="4" max="4" width="15.25" style="5" customWidth="1"/>
    <col min="5" max="5" width="15.5" style="5" customWidth="1"/>
    <col min="6" max="6" width="2.625" style="5" customWidth="1"/>
    <col min="7" max="18" width="8" style="5" hidden="1" customWidth="1"/>
    <col min="19" max="16384" width="9" style="5" hidden="1"/>
  </cols>
  <sheetData>
    <row r="1" spans="1:6" ht="6" customHeight="1" thickBot="1" x14ac:dyDescent="0.25">
      <c r="A1" s="724" t="s">
        <v>339</v>
      </c>
      <c r="B1" s="724"/>
      <c r="C1" s="724"/>
      <c r="D1" s="724"/>
      <c r="E1" s="724"/>
    </row>
    <row r="2" spans="1:6" ht="18" customHeight="1" thickBot="1" x14ac:dyDescent="0.25">
      <c r="A2" s="677" t="s">
        <v>298</v>
      </c>
      <c r="B2" s="678"/>
      <c r="C2" s="678"/>
      <c r="D2" s="678"/>
      <c r="E2" s="679"/>
      <c r="F2" s="9"/>
    </row>
    <row r="3" spans="1:6" s="119" customFormat="1" ht="63.75" customHeight="1" thickBot="1" x14ac:dyDescent="0.25">
      <c r="A3" s="725" t="s">
        <v>684</v>
      </c>
      <c r="B3" s="726"/>
      <c r="C3" s="726"/>
      <c r="D3" s="726"/>
      <c r="E3" s="727"/>
      <c r="F3" s="118"/>
    </row>
    <row r="4" spans="1:6" s="119" customFormat="1" ht="15" thickBot="1" x14ac:dyDescent="0.25">
      <c r="A4" s="723" t="s">
        <v>481</v>
      </c>
      <c r="B4" s="723"/>
      <c r="C4" s="723"/>
      <c r="D4" s="723"/>
      <c r="E4" s="723"/>
      <c r="F4" s="118"/>
    </row>
    <row r="5" spans="1:6" s="119" customFormat="1" ht="15.75" thickBot="1" x14ac:dyDescent="0.25">
      <c r="A5" s="712" t="s">
        <v>553</v>
      </c>
      <c r="B5" s="713"/>
      <c r="C5" s="713"/>
      <c r="D5" s="713"/>
      <c r="E5" s="714"/>
      <c r="F5" s="118"/>
    </row>
    <row r="6" spans="1:6" s="119" customFormat="1" ht="15" x14ac:dyDescent="0.2">
      <c r="A6" s="136" t="s">
        <v>665</v>
      </c>
      <c r="B6" s="137" t="s">
        <v>666</v>
      </c>
      <c r="C6" s="697" t="s">
        <v>660</v>
      </c>
      <c r="D6" s="697"/>
      <c r="E6" s="698"/>
      <c r="F6" s="118"/>
    </row>
    <row r="7" spans="1:6" s="119" customFormat="1" x14ac:dyDescent="0.2">
      <c r="A7" s="138" t="s">
        <v>6</v>
      </c>
      <c r="B7" s="266" t="s">
        <v>878</v>
      </c>
      <c r="C7" s="741" t="s">
        <v>670</v>
      </c>
      <c r="D7" s="741"/>
      <c r="E7" s="742"/>
      <c r="F7" s="118"/>
    </row>
    <row r="8" spans="1:6" s="119" customFormat="1" x14ac:dyDescent="0.2">
      <c r="A8" s="139" t="s">
        <v>305</v>
      </c>
      <c r="B8" s="85"/>
      <c r="C8" s="743" t="s">
        <v>661</v>
      </c>
      <c r="D8" s="743"/>
      <c r="E8" s="744"/>
      <c r="F8" s="118"/>
    </row>
    <row r="9" spans="1:6" s="119" customFormat="1" x14ac:dyDescent="0.2">
      <c r="A9" s="139" t="s">
        <v>663</v>
      </c>
      <c r="B9" s="86"/>
      <c r="C9" s="743" t="s">
        <v>662</v>
      </c>
      <c r="D9" s="743"/>
      <c r="E9" s="744"/>
      <c r="F9" s="118"/>
    </row>
    <row r="10" spans="1:6" s="119" customFormat="1" ht="15" thickBot="1" x14ac:dyDescent="0.25">
      <c r="A10" s="140" t="s">
        <v>664</v>
      </c>
      <c r="B10" s="87"/>
      <c r="C10" s="745" t="s">
        <v>740</v>
      </c>
      <c r="D10" s="587"/>
      <c r="E10" s="588"/>
      <c r="F10" s="118"/>
    </row>
    <row r="11" spans="1:6" s="119" customFormat="1" ht="15" thickBot="1" x14ac:dyDescent="0.25">
      <c r="A11" s="723" t="s">
        <v>481</v>
      </c>
      <c r="B11" s="723"/>
      <c r="C11" s="723"/>
      <c r="D11" s="723"/>
      <c r="E11" s="723"/>
      <c r="F11" s="118"/>
    </row>
    <row r="12" spans="1:6" s="119" customFormat="1" ht="15.75" thickBot="1" x14ac:dyDescent="0.25">
      <c r="A12" s="579" t="s">
        <v>669</v>
      </c>
      <c r="B12" s="580"/>
      <c r="C12" s="580"/>
      <c r="D12" s="580"/>
      <c r="E12" s="581"/>
      <c r="F12" s="118"/>
    </row>
    <row r="13" spans="1:6" s="119" customFormat="1" ht="15" x14ac:dyDescent="0.2">
      <c r="A13" s="130" t="s">
        <v>665</v>
      </c>
      <c r="B13" s="131" t="s">
        <v>666</v>
      </c>
      <c r="C13" s="735" t="s">
        <v>677</v>
      </c>
      <c r="D13" s="735"/>
      <c r="E13" s="736"/>
      <c r="F13" s="118"/>
    </row>
    <row r="14" spans="1:6" s="119" customFormat="1" x14ac:dyDescent="0.2">
      <c r="A14" s="134" t="s">
        <v>311</v>
      </c>
      <c r="B14" s="86"/>
      <c r="C14" s="737" t="s">
        <v>317</v>
      </c>
      <c r="D14" s="737"/>
      <c r="E14" s="738"/>
      <c r="F14" s="118"/>
    </row>
    <row r="15" spans="1:6" s="119" customFormat="1" x14ac:dyDescent="0.2">
      <c r="A15" s="134" t="s">
        <v>310</v>
      </c>
      <c r="B15" s="86"/>
      <c r="C15" s="737" t="s">
        <v>264</v>
      </c>
      <c r="D15" s="737"/>
      <c r="E15" s="738"/>
      <c r="F15" s="118"/>
    </row>
    <row r="16" spans="1:6" s="119" customFormat="1" ht="16.5" x14ac:dyDescent="0.2">
      <c r="A16" s="134" t="s">
        <v>283</v>
      </c>
      <c r="B16" s="86"/>
      <c r="C16" s="737" t="s">
        <v>685</v>
      </c>
      <c r="D16" s="737"/>
      <c r="E16" s="738"/>
      <c r="F16" s="118"/>
    </row>
    <row r="17" spans="1:18" s="119" customFormat="1" ht="15" thickBot="1" x14ac:dyDescent="0.25">
      <c r="A17" s="135" t="s">
        <v>325</v>
      </c>
      <c r="B17" s="87"/>
      <c r="C17" s="739" t="s">
        <v>265</v>
      </c>
      <c r="D17" s="739"/>
      <c r="E17" s="740"/>
      <c r="F17" s="118"/>
    </row>
    <row r="18" spans="1:18" s="119" customFormat="1" ht="15" thickBot="1" x14ac:dyDescent="0.25">
      <c r="A18" s="723" t="s">
        <v>481</v>
      </c>
      <c r="B18" s="723"/>
      <c r="C18" s="723"/>
      <c r="D18" s="723"/>
      <c r="E18" s="723"/>
      <c r="F18" s="118"/>
    </row>
    <row r="19" spans="1:18" ht="15.75" thickBot="1" x14ac:dyDescent="0.25">
      <c r="A19" s="579" t="s">
        <v>668</v>
      </c>
      <c r="B19" s="580"/>
      <c r="C19" s="580"/>
      <c r="D19" s="580"/>
      <c r="E19" s="581"/>
      <c r="F19" s="9"/>
    </row>
    <row r="20" spans="1:18" ht="15" x14ac:dyDescent="0.2">
      <c r="A20" s="130" t="s">
        <v>665</v>
      </c>
      <c r="B20" s="131" t="s">
        <v>666</v>
      </c>
      <c r="C20" s="735" t="s">
        <v>680</v>
      </c>
      <c r="D20" s="735"/>
      <c r="E20" s="736"/>
      <c r="F20" s="11"/>
    </row>
    <row r="21" spans="1:18" ht="15" thickBot="1" x14ac:dyDescent="0.25">
      <c r="A21" s="132" t="s">
        <v>318</v>
      </c>
      <c r="B21" s="87"/>
      <c r="C21" s="739" t="s">
        <v>335</v>
      </c>
      <c r="D21" s="739"/>
      <c r="E21" s="740"/>
      <c r="F21" s="11"/>
    </row>
    <row r="22" spans="1:18" ht="15" thickBot="1" x14ac:dyDescent="0.25">
      <c r="A22" s="723" t="s">
        <v>481</v>
      </c>
      <c r="B22" s="723"/>
      <c r="C22" s="723"/>
      <c r="D22" s="723"/>
      <c r="E22" s="723"/>
      <c r="F22" s="18"/>
      <c r="G22" s="8"/>
      <c r="H22" s="8"/>
      <c r="I22" s="8"/>
      <c r="J22" s="8"/>
      <c r="K22" s="8"/>
      <c r="L22" s="8"/>
      <c r="M22" s="8"/>
      <c r="N22" s="8"/>
      <c r="O22" s="8"/>
      <c r="P22" s="8"/>
      <c r="Q22" s="8"/>
      <c r="R22" s="8"/>
    </row>
    <row r="23" spans="1:18" ht="15.75" thickBot="1" x14ac:dyDescent="0.25">
      <c r="A23" s="579" t="s">
        <v>667</v>
      </c>
      <c r="B23" s="580"/>
      <c r="C23" s="580"/>
      <c r="D23" s="580"/>
      <c r="E23" s="581"/>
      <c r="F23" s="11"/>
    </row>
    <row r="24" spans="1:18" ht="30" x14ac:dyDescent="0.2">
      <c r="A24" s="125" t="s">
        <v>2</v>
      </c>
      <c r="B24" s="126" t="s">
        <v>330</v>
      </c>
      <c r="C24" s="126" t="s">
        <v>331</v>
      </c>
      <c r="D24" s="126" t="s">
        <v>0</v>
      </c>
      <c r="E24" s="127" t="s">
        <v>1</v>
      </c>
    </row>
    <row r="25" spans="1:18" ht="18.75" x14ac:dyDescent="0.2">
      <c r="A25" s="128" t="s">
        <v>686</v>
      </c>
      <c r="B25" s="109">
        <v>0.06</v>
      </c>
      <c r="C25" s="109">
        <v>0.06</v>
      </c>
      <c r="D25" s="141">
        <f>$B$21*B25</f>
        <v>0</v>
      </c>
      <c r="E25" s="142">
        <f>$B$21*C25</f>
        <v>0</v>
      </c>
    </row>
    <row r="26" spans="1:18" x14ac:dyDescent="0.2">
      <c r="A26" s="128" t="s">
        <v>3</v>
      </c>
      <c r="B26" s="109">
        <v>8.2000000000000003E-2</v>
      </c>
      <c r="C26" s="109">
        <v>8.2000000000000003E-2</v>
      </c>
      <c r="D26" s="141">
        <f t="shared" ref="D26:D31" si="0">$B$21*B26</f>
        <v>0</v>
      </c>
      <c r="E26" s="142">
        <f t="shared" ref="E26:E31" si="1">$B$21*C26</f>
        <v>0</v>
      </c>
    </row>
    <row r="27" spans="1:18" x14ac:dyDescent="0.2">
      <c r="A27" s="128" t="s">
        <v>4</v>
      </c>
      <c r="B27" s="109">
        <v>7.4999999999999997E-3</v>
      </c>
      <c r="C27" s="109">
        <v>7.4999999999999997E-3</v>
      </c>
      <c r="D27" s="141">
        <f t="shared" si="0"/>
        <v>0</v>
      </c>
      <c r="E27" s="142">
        <f t="shared" si="1"/>
        <v>0</v>
      </c>
    </row>
    <row r="28" spans="1:18" ht="18.75" x14ac:dyDescent="0.2">
      <c r="A28" s="128" t="s">
        <v>687</v>
      </c>
      <c r="B28" s="109">
        <v>7.4999999999999997E-3</v>
      </c>
      <c r="C28" s="109">
        <v>7.4999999999999997E-3</v>
      </c>
      <c r="D28" s="141">
        <f t="shared" si="0"/>
        <v>0</v>
      </c>
      <c r="E28" s="142">
        <f t="shared" si="1"/>
        <v>0</v>
      </c>
    </row>
    <row r="29" spans="1:18" ht="18.75" x14ac:dyDescent="0.2">
      <c r="A29" s="128" t="s">
        <v>688</v>
      </c>
      <c r="B29" s="109">
        <v>7.4999999999999997E-3</v>
      </c>
      <c r="C29" s="109">
        <v>7.4999999999999997E-3</v>
      </c>
      <c r="D29" s="141">
        <f t="shared" si="0"/>
        <v>0</v>
      </c>
      <c r="E29" s="142">
        <f t="shared" si="1"/>
        <v>0</v>
      </c>
    </row>
    <row r="30" spans="1:18" x14ac:dyDescent="0.2">
      <c r="A30" s="128" t="s">
        <v>5</v>
      </c>
      <c r="B30" s="109">
        <v>5.0000000000000001E-3</v>
      </c>
      <c r="C30" s="109">
        <v>5.0000000000000001E-3</v>
      </c>
      <c r="D30" s="141">
        <f t="shared" si="0"/>
        <v>0</v>
      </c>
      <c r="E30" s="142">
        <f t="shared" si="1"/>
        <v>0</v>
      </c>
    </row>
    <row r="31" spans="1:18" ht="19.5" thickBot="1" x14ac:dyDescent="0.25">
      <c r="A31" s="129" t="s">
        <v>689</v>
      </c>
      <c r="B31" s="115">
        <v>5.5999999999999999E-3</v>
      </c>
      <c r="C31" s="115">
        <v>1.4E-3</v>
      </c>
      <c r="D31" s="143">
        <f t="shared" si="0"/>
        <v>0</v>
      </c>
      <c r="E31" s="144">
        <f t="shared" si="1"/>
        <v>0</v>
      </c>
    </row>
    <row r="32" spans="1:18" ht="14.25" customHeight="1" thickBot="1" x14ac:dyDescent="0.25">
      <c r="A32" s="734" t="s">
        <v>481</v>
      </c>
      <c r="B32" s="734"/>
      <c r="C32" s="734"/>
      <c r="D32" s="734"/>
      <c r="E32" s="734"/>
    </row>
    <row r="33" spans="1:6" ht="14.25" customHeight="1" thickBot="1" x14ac:dyDescent="0.25">
      <c r="A33" s="682" t="s">
        <v>831</v>
      </c>
      <c r="B33" s="683"/>
      <c r="C33" s="683"/>
      <c r="D33" s="683"/>
      <c r="E33" s="684"/>
    </row>
    <row r="34" spans="1:6" ht="46.5" customHeight="1" thickBot="1" x14ac:dyDescent="0.25">
      <c r="A34" s="715" t="s">
        <v>879</v>
      </c>
      <c r="B34" s="716"/>
      <c r="C34" s="716"/>
      <c r="D34" s="716"/>
      <c r="E34" s="717"/>
      <c r="F34" s="11"/>
    </row>
    <row r="35" spans="1:6" ht="14.25" customHeight="1" x14ac:dyDescent="0.2">
      <c r="A35" s="718" t="s">
        <v>410</v>
      </c>
      <c r="B35" s="718"/>
      <c r="C35" s="718"/>
      <c r="D35" s="718"/>
      <c r="E35" s="718"/>
      <c r="F35" s="11"/>
    </row>
  </sheetData>
  <sheetProtection algorithmName="SHA-512" hashValue="r1T4IhioDhhhVG38Cxx2MEBmTXjZ4+SRNfHXoIpgbVO66NdDuvihsdC1ZG1DEWsmZCUFPkrgiRJCmnA8mqTN2w==" saltValue="9P6LA1bekyKi3gM2lel7kA==" spinCount="100000" sheet="1" objects="1" scenarios="1"/>
  <mergeCells count="27">
    <mergeCell ref="A12:E12"/>
    <mergeCell ref="A3:E3"/>
    <mergeCell ref="A1:E1"/>
    <mergeCell ref="A2:E2"/>
    <mergeCell ref="A4:E4"/>
    <mergeCell ref="A5:E5"/>
    <mergeCell ref="C6:E6"/>
    <mergeCell ref="C7:E7"/>
    <mergeCell ref="C8:E8"/>
    <mergeCell ref="C9:E9"/>
    <mergeCell ref="C10:E10"/>
    <mergeCell ref="A11:E11"/>
    <mergeCell ref="A33:E33"/>
    <mergeCell ref="A34:E34"/>
    <mergeCell ref="A35:E35"/>
    <mergeCell ref="A32:E32"/>
    <mergeCell ref="C13:E13"/>
    <mergeCell ref="C14:E14"/>
    <mergeCell ref="C15:E15"/>
    <mergeCell ref="C16:E16"/>
    <mergeCell ref="C17:E17"/>
    <mergeCell ref="A18:E18"/>
    <mergeCell ref="A19:E19"/>
    <mergeCell ref="C20:E20"/>
    <mergeCell ref="C21:E21"/>
    <mergeCell ref="A22:E22"/>
    <mergeCell ref="A23:E23"/>
  </mergeCells>
  <conditionalFormatting sqref="D25:E31">
    <cfRule type="cellIs" dxfId="24" priority="17" operator="lessThan">
      <formula>0.01</formula>
    </cfRule>
  </conditionalFormatting>
  <dataValidations count="8">
    <dataValidation type="list" operator="greaterThanOrEqual" allowBlank="1" showErrorMessage="1" errorTitle="Stack Height" error="Please enter a value equal or greater than 80." prompt="Release Height (ft) Yellow Cell" sqref="B8" xr:uid="{00000000-0002-0000-0600-000000000000}">
      <formula1>Zones</formula1>
    </dataValidation>
    <dataValidation type="decimal" operator="lessThanOrEqual" allowBlank="1" showInputMessage="1" showErrorMessage="1" error="Please enter a value equal or less than 5.99" sqref="B21" xr:uid="{181C3CFB-609F-46D6-8B64-9DDB53EE372B}">
      <formula1>5.99</formula1>
    </dataValidation>
    <dataValidation type="decimal" operator="greaterThanOrEqual" allowBlank="1" showInputMessage="1" showErrorMessage="1" error="Please enter a value equal or greater than 40." sqref="B17" xr:uid="{E3C0ED96-6ED8-4193-8B65-2AAF68E780DB}">
      <formula1>40</formula1>
    </dataValidation>
    <dataValidation type="decimal" operator="greaterThanOrEqual" allowBlank="1" showErrorMessage="1" error="Please enter a value equal or greater than 700." sqref="B16" xr:uid="{A049CCA4-AF9E-40F2-BB4B-6A745B0678D2}">
      <formula1>700</formula1>
    </dataValidation>
    <dataValidation type="decimal" operator="greaterThanOrEqual" allowBlank="1" showInputMessage="1" showErrorMessage="1" errorTitle="Stack Diameter" error="Please enter a value equal or greater than 0.67" sqref="B15" xr:uid="{5C65F2C7-7A89-40BD-B07C-0DF6A949317A}">
      <formula1>0.67</formula1>
    </dataValidation>
    <dataValidation type="decimal" operator="greaterThanOrEqual" allowBlank="1" showErrorMessage="1" errorTitle="Stack Height" error="Please enter a value equal or greater than 20." sqref="B14" xr:uid="{5631D62A-DE30-4AC1-8058-7F4C959D1F92}">
      <formula1>20</formula1>
    </dataValidation>
    <dataValidation type="decimal" allowBlank="1" showErrorMessage="1" errorTitle="North (Meters)" error="Enter a value between 2854000 and 4059000 meters." prompt="North (Meters) Yellow Cell" sqref="B10" xr:uid="{CBDBD1F5-F158-413F-B1E8-748424E88D71}">
      <formula1>2854000</formula1>
      <formula2>4059000</formula2>
    </dataValidation>
    <dataValidation type="decimal" allowBlank="1" showErrorMessage="1" errorTitle="East (Meters)" error="Enter a value between 205000 and 795000 meters." prompt="East (Meters) Yellow Cell" sqref="B9" xr:uid="{0DACAD4A-92E9-4F0A-BA6C-348608D6EA1D}">
      <formula1>205000</formula1>
      <formula2>795000</formula2>
    </dataValidation>
  </dataValidations>
  <pageMargins left="0.25" right="0.25" top="0.75" bottom="0.75" header="0.3" footer="0.3"/>
  <pageSetup scale="8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3" id="{53B75A1C-978E-4B51-88DB-D8B0DCCED53D}">
            <xm:f>AND('PI-1-SCT'!$G$86&lt;&gt;"",'PI-1-SCT'!$G$86&lt;&gt;2)</xm:f>
            <x14:dxf>
              <numFmt numFmtId="168" formatCode=";;;"/>
              <fill>
                <patternFill>
                  <bgColor theme="0" tint="-0.499984740745262"/>
                </patternFill>
              </fill>
            </x14:dxf>
          </x14:cfRule>
          <xm:sqref>A1:R37</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FFCC"/>
  </sheetPr>
  <dimension ref="A1:E27"/>
  <sheetViews>
    <sheetView showGridLines="0" showZeros="0" zoomScaleNormal="100" workbookViewId="0">
      <selection activeCell="D1" sqref="D1"/>
    </sheetView>
  </sheetViews>
  <sheetFormatPr defaultColWidth="0" defaultRowHeight="14.25" customHeight="1" zeroHeight="1" x14ac:dyDescent="0.2"/>
  <cols>
    <col min="1" max="1" width="38.5" style="5" customWidth="1"/>
    <col min="2" max="2" width="26.5" style="5" customWidth="1"/>
    <col min="3" max="3" width="29" style="5" bestFit="1" customWidth="1"/>
    <col min="4" max="4" width="2.625" style="5" customWidth="1"/>
    <col min="5" max="5" width="8" style="5" hidden="1" customWidth="1"/>
    <col min="6" max="16384" width="9" style="5" hidden="1"/>
  </cols>
  <sheetData>
    <row r="1" spans="1:3" ht="6" customHeight="1" thickBot="1" x14ac:dyDescent="0.25">
      <c r="A1" s="755" t="s">
        <v>339</v>
      </c>
      <c r="B1" s="755"/>
      <c r="C1" s="755"/>
    </row>
    <row r="2" spans="1:3" ht="18.75" thickBot="1" x14ac:dyDescent="0.25">
      <c r="A2" s="756" t="s">
        <v>690</v>
      </c>
      <c r="B2" s="757"/>
      <c r="C2" s="758"/>
    </row>
    <row r="3" spans="1:3" ht="72" customHeight="1" thickBot="1" x14ac:dyDescent="0.25">
      <c r="A3" s="688" t="s">
        <v>885</v>
      </c>
      <c r="B3" s="759"/>
      <c r="C3" s="760"/>
    </row>
    <row r="4" spans="1:3" ht="15" thickBot="1" x14ac:dyDescent="0.25">
      <c r="A4" s="764" t="s">
        <v>481</v>
      </c>
      <c r="B4" s="764"/>
      <c r="C4" s="764"/>
    </row>
    <row r="5" spans="1:3" ht="15.75" thickBot="1" x14ac:dyDescent="0.25">
      <c r="A5" s="766" t="s">
        <v>553</v>
      </c>
      <c r="B5" s="767"/>
      <c r="C5" s="768"/>
    </row>
    <row r="6" spans="1:3" ht="15" x14ac:dyDescent="0.2">
      <c r="A6" s="149" t="s">
        <v>665</v>
      </c>
      <c r="B6" s="150" t="s">
        <v>666</v>
      </c>
      <c r="C6" s="173" t="s">
        <v>660</v>
      </c>
    </row>
    <row r="7" spans="1:3" x14ac:dyDescent="0.2">
      <c r="A7" s="159" t="s">
        <v>6</v>
      </c>
      <c r="B7" s="152" t="s">
        <v>288</v>
      </c>
      <c r="C7" s="174" t="s">
        <v>670</v>
      </c>
    </row>
    <row r="8" spans="1:3" x14ac:dyDescent="0.2">
      <c r="A8" s="153" t="s">
        <v>305</v>
      </c>
      <c r="B8" s="160"/>
      <c r="C8" s="175" t="s">
        <v>661</v>
      </c>
    </row>
    <row r="9" spans="1:3" x14ac:dyDescent="0.2">
      <c r="A9" s="153" t="s">
        <v>663</v>
      </c>
      <c r="B9" s="154"/>
      <c r="C9" s="175" t="s">
        <v>662</v>
      </c>
    </row>
    <row r="10" spans="1:3" ht="15" thickBot="1" x14ac:dyDescent="0.25">
      <c r="A10" s="155" t="s">
        <v>664</v>
      </c>
      <c r="B10" s="156"/>
      <c r="C10" s="176" t="s">
        <v>740</v>
      </c>
    </row>
    <row r="11" spans="1:3" ht="15" thickBot="1" x14ac:dyDescent="0.25">
      <c r="A11" s="765" t="s">
        <v>481</v>
      </c>
      <c r="B11" s="765"/>
      <c r="C11" s="765"/>
    </row>
    <row r="12" spans="1:3" ht="15.75" thickBot="1" x14ac:dyDescent="0.25">
      <c r="A12" s="761" t="s">
        <v>669</v>
      </c>
      <c r="B12" s="762"/>
      <c r="C12" s="763"/>
    </row>
    <row r="13" spans="1:3" ht="15" x14ac:dyDescent="0.2">
      <c r="A13" s="157" t="s">
        <v>665</v>
      </c>
      <c r="B13" s="158" t="s">
        <v>666</v>
      </c>
      <c r="C13" s="171" t="s">
        <v>677</v>
      </c>
    </row>
    <row r="14" spans="1:3" ht="15" thickBot="1" x14ac:dyDescent="0.25">
      <c r="A14" s="172" t="s">
        <v>311</v>
      </c>
      <c r="B14" s="156"/>
      <c r="C14" s="168" t="s">
        <v>317</v>
      </c>
    </row>
    <row r="15" spans="1:3" ht="15" thickBot="1" x14ac:dyDescent="0.25">
      <c r="A15" s="764" t="s">
        <v>481</v>
      </c>
      <c r="B15" s="764"/>
      <c r="C15" s="764"/>
    </row>
    <row r="16" spans="1:3" ht="15.75" thickBot="1" x14ac:dyDescent="0.25">
      <c r="A16" s="761" t="s">
        <v>691</v>
      </c>
      <c r="B16" s="762"/>
      <c r="C16" s="763"/>
    </row>
    <row r="17" spans="1:3" ht="15" x14ac:dyDescent="0.2">
      <c r="A17" s="163" t="s">
        <v>2</v>
      </c>
      <c r="B17" s="164" t="s">
        <v>0</v>
      </c>
      <c r="C17" s="165" t="s">
        <v>1</v>
      </c>
    </row>
    <row r="18" spans="1:3" x14ac:dyDescent="0.2">
      <c r="A18" s="169" t="s">
        <v>4</v>
      </c>
      <c r="B18" s="162">
        <v>0.05</v>
      </c>
      <c r="C18" s="166">
        <v>0.1</v>
      </c>
    </row>
    <row r="19" spans="1:3" ht="18.75" x14ac:dyDescent="0.2">
      <c r="A19" s="153" t="s">
        <v>672</v>
      </c>
      <c r="B19" s="162">
        <v>0.05</v>
      </c>
      <c r="C19" s="166">
        <v>0.1</v>
      </c>
    </row>
    <row r="20" spans="1:3" ht="18.75" x14ac:dyDescent="0.2">
      <c r="A20" s="153" t="s">
        <v>673</v>
      </c>
      <c r="B20" s="162">
        <v>0.05</v>
      </c>
      <c r="C20" s="166">
        <v>0.1</v>
      </c>
    </row>
    <row r="21" spans="1:3" ht="15" thickBot="1" x14ac:dyDescent="0.25">
      <c r="A21" s="170" t="s">
        <v>5</v>
      </c>
      <c r="B21" s="167">
        <v>0.05</v>
      </c>
      <c r="C21" s="168">
        <v>0.1</v>
      </c>
    </row>
    <row r="22" spans="1:3" ht="14.25" customHeight="1" thickBot="1" x14ac:dyDescent="0.25">
      <c r="A22" s="676" t="s">
        <v>481</v>
      </c>
      <c r="B22" s="676"/>
      <c r="C22" s="676"/>
    </row>
    <row r="23" spans="1:3" ht="14.25" customHeight="1" thickBot="1" x14ac:dyDescent="0.25">
      <c r="A23" s="682" t="s">
        <v>881</v>
      </c>
      <c r="B23" s="683"/>
      <c r="C23" s="684"/>
    </row>
    <row r="24" spans="1:3" s="248" customFormat="1" ht="168" customHeight="1" x14ac:dyDescent="0.2">
      <c r="A24" s="342" t="s">
        <v>835</v>
      </c>
      <c r="B24" s="746"/>
      <c r="C24" s="747"/>
    </row>
    <row r="25" spans="1:3" s="248" customFormat="1" ht="100.5" customHeight="1" x14ac:dyDescent="0.2">
      <c r="A25" s="748" t="s">
        <v>883</v>
      </c>
      <c r="B25" s="749"/>
      <c r="C25" s="750"/>
    </row>
    <row r="26" spans="1:3" s="248" customFormat="1" ht="72.75" customHeight="1" thickBot="1" x14ac:dyDescent="0.25">
      <c r="A26" s="751" t="s">
        <v>836</v>
      </c>
      <c r="B26" s="752"/>
      <c r="C26" s="753"/>
    </row>
    <row r="27" spans="1:3" ht="14.25" customHeight="1" x14ac:dyDescent="0.2">
      <c r="A27" s="754" t="s">
        <v>410</v>
      </c>
      <c r="B27" s="754"/>
      <c r="C27" s="754"/>
    </row>
  </sheetData>
  <sheetProtection algorithmName="SHA-512" hashValue="ZaPf8KRKsXIXMeV74EjK1+12VsHs3Xv5K+hukkMqGlCkizP3msPACDrmDtdWaM95H9A1xoi9KHxcRmchtyOHKg==" saltValue="9i2uqJ9uvzegVh7g2dn1jQ==" spinCount="100000" sheet="1" objects="1" scenarios="1"/>
  <mergeCells count="15">
    <mergeCell ref="A1:C1"/>
    <mergeCell ref="A2:C2"/>
    <mergeCell ref="A3:C3"/>
    <mergeCell ref="A22:C22"/>
    <mergeCell ref="A12:C12"/>
    <mergeCell ref="A4:C4"/>
    <mergeCell ref="A11:C11"/>
    <mergeCell ref="A15:C15"/>
    <mergeCell ref="A5:C5"/>
    <mergeCell ref="A16:C16"/>
    <mergeCell ref="A23:C23"/>
    <mergeCell ref="A24:C24"/>
    <mergeCell ref="A25:C25"/>
    <mergeCell ref="A26:C26"/>
    <mergeCell ref="A27:C27"/>
  </mergeCells>
  <dataValidations count="5">
    <dataValidation operator="lessThanOrEqual" allowBlank="1" showInputMessage="1" showErrorMessage="1" errorTitle="PM (Tons per year)" error="Please enter a value equal or less than 0.01." sqref="C18" xr:uid="{00000000-0002-0000-0700-000000000000}"/>
    <dataValidation type="list" operator="greaterThanOrEqual" allowBlank="1" showErrorMessage="1" sqref="B8" xr:uid="{00000000-0002-0000-0700-000001000000}">
      <formula1>Zones</formula1>
    </dataValidation>
    <dataValidation type="decimal" allowBlank="1" showErrorMessage="1" errorTitle="North (Meters)" error="Enter a value between 2854000 and 4059000 meters." prompt="North (Meters) Yellow Cell" sqref="B10" xr:uid="{D3821911-7BD5-45DA-894E-CDC450879D07}">
      <formula1>2854000</formula1>
      <formula2>4059000</formula2>
    </dataValidation>
    <dataValidation type="decimal" allowBlank="1" showErrorMessage="1" errorTitle="East (Meters)" error="Enter a value between 205000 and 795000 meters." prompt="East (Meters) Yellow Cell" sqref="B9" xr:uid="{42633D3B-BC57-44F8-8530-24576B01DD21}">
      <formula1>205000</formula1>
      <formula2>795000</formula2>
    </dataValidation>
    <dataValidation type="decimal" operator="greaterThanOrEqual" allowBlank="1" showErrorMessage="1" errorTitle="Stack Height" error="Please enter a value equal or greater than 20." sqref="B14" xr:uid="{8A24D2F4-0F80-485C-ADA2-8FCBC74C97E1}">
      <formula1>20</formula1>
    </dataValidation>
  </dataValidations>
  <pageMargins left="0.25" right="0.25" top="0.75" bottom="0.75" header="0.3" footer="0.3"/>
  <pageSetup scale="90" fitToHeight="0" orientation="portrait" r:id="rId1"/>
  <headerFooter>
    <oddHeader>&amp;CSimple Cycle Turbines RAP Application</oddHeader>
    <oddFooter>&amp;LVersion 3.0&amp;CSheet: &amp;A&amp;RPage &amp;P</oddFooter>
  </headerFooter>
  <extLst>
    <ext xmlns:x14="http://schemas.microsoft.com/office/spreadsheetml/2009/9/main" uri="{78C0D931-6437-407d-A8EE-F0AAD7539E65}">
      <x14:conditionalFormattings>
        <x14:conditionalFormatting xmlns:xm="http://schemas.microsoft.com/office/excel/2006/main">
          <x14:cfRule type="expression" priority="2" id="{27729D63-F868-4287-9734-FA3D1DCF5E1B}">
            <xm:f>AND('PI-1-SCT'!$G$87&lt;&gt;"",'PI-1-SCT'!$G$87&lt;&gt;1,'PI-1-SCT'!$G$87&lt;&gt;2)</xm:f>
            <x14:dxf>
              <numFmt numFmtId="168" formatCode=";;;"/>
              <fill>
                <patternFill>
                  <bgColor theme="0" tint="-0.499984740745262"/>
                </patternFill>
              </fill>
            </x14:dxf>
          </x14:cfRule>
          <xm:sqref>A1:C27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58</vt:i4>
      </vt:variant>
    </vt:vector>
  </HeadingPairs>
  <TitlesOfParts>
    <vt:vector size="81" baseType="lpstr">
      <vt:lpstr>Instructions</vt:lpstr>
      <vt:lpstr>PI-1-SCT</vt:lpstr>
      <vt:lpstr>Fees</vt:lpstr>
      <vt:lpstr>Simple Cycle Turbine–1</vt:lpstr>
      <vt:lpstr>Simple Cycle Turbine–2</vt:lpstr>
      <vt:lpstr>Fire Water Pump</vt:lpstr>
      <vt:lpstr>Dew Point Heater–1</vt:lpstr>
      <vt:lpstr>Dew Point Heater–2</vt:lpstr>
      <vt:lpstr>Lube Oil Vent–1</vt:lpstr>
      <vt:lpstr>Lube Oil Vent–2</vt:lpstr>
      <vt:lpstr>Tank–1</vt:lpstr>
      <vt:lpstr>Tank–2</vt:lpstr>
      <vt:lpstr>Tank–3</vt:lpstr>
      <vt:lpstr>Tank–4</vt:lpstr>
      <vt:lpstr>Tank–5</vt:lpstr>
      <vt:lpstr>Tank–6</vt:lpstr>
      <vt:lpstr>Emergency Engine</vt:lpstr>
      <vt:lpstr>Fugitive Emissions</vt:lpstr>
      <vt:lpstr>Maintenance Activities</vt:lpstr>
      <vt:lpstr>BACT</vt:lpstr>
      <vt:lpstr>CND</vt:lpstr>
      <vt:lpstr>Public Notice</vt:lpstr>
      <vt:lpstr>Emission Summary</vt:lpstr>
      <vt:lpstr>CAP_Trade</vt:lpstr>
      <vt:lpstr>Counties</vt:lpstr>
      <vt:lpstr>County</vt:lpstr>
      <vt:lpstr>County_TPY_limit</vt:lpstr>
      <vt:lpstr>CTG1_MW</vt:lpstr>
      <vt:lpstr>CTG2_MW</vt:lpstr>
      <vt:lpstr>DPH_1</vt:lpstr>
      <vt:lpstr>DPH_2</vt:lpstr>
      <vt:lpstr>EGEN_hp</vt:lpstr>
      <vt:lpstr>Emergency</vt:lpstr>
      <vt:lpstr>EmissionSummary</vt:lpstr>
      <vt:lpstr>ES_Header</vt:lpstr>
      <vt:lpstr>ES_RowInsertPoint</vt:lpstr>
      <vt:lpstr>ES_Totals</vt:lpstr>
      <vt:lpstr>Fugitive</vt:lpstr>
      <vt:lpstr>FWP</vt:lpstr>
      <vt:lpstr>FWP_hp</vt:lpstr>
      <vt:lpstr>HEAT1_MMBTu_hr</vt:lpstr>
      <vt:lpstr>HEAT2_MMBTu_hr</vt:lpstr>
      <vt:lpstr>LOV_1</vt:lpstr>
      <vt:lpstr>LOV_2</vt:lpstr>
      <vt:lpstr>Maintenance</vt:lpstr>
      <vt:lpstr>Max_Distance</vt:lpstr>
      <vt:lpstr>NonAttainmentFacility</vt:lpstr>
      <vt:lpstr>BACT!Print_Area</vt:lpstr>
      <vt:lpstr>CND!Print_Area</vt:lpstr>
      <vt:lpstr>'Dew Point Heater–1'!Print_Area</vt:lpstr>
      <vt:lpstr>'Dew Point Heater–2'!Print_Area</vt:lpstr>
      <vt:lpstr>'Emergency Engine'!Print_Area</vt:lpstr>
      <vt:lpstr>'Emission Summary'!Print_Area</vt:lpstr>
      <vt:lpstr>Fees!Print_Area</vt:lpstr>
      <vt:lpstr>'Fire Water Pump'!Print_Area</vt:lpstr>
      <vt:lpstr>'Fugitive Emissions'!Print_Area</vt:lpstr>
      <vt:lpstr>Instructions!Print_Area</vt:lpstr>
      <vt:lpstr>'Lube Oil Vent–1'!Print_Area</vt:lpstr>
      <vt:lpstr>'Lube Oil Vent–2'!Print_Area</vt:lpstr>
      <vt:lpstr>'Maintenance Activities'!Print_Area</vt:lpstr>
      <vt:lpstr>'PI-1-SCT'!Print_Area</vt:lpstr>
      <vt:lpstr>'Public Notice'!Print_Area</vt:lpstr>
      <vt:lpstr>'Simple Cycle Turbine–1'!Print_Area</vt:lpstr>
      <vt:lpstr>'Simple Cycle Turbine–2'!Print_Area</vt:lpstr>
      <vt:lpstr>Tank–1!Print_Area</vt:lpstr>
      <vt:lpstr>Tank–2!Print_Area</vt:lpstr>
      <vt:lpstr>Tank–3!Print_Area</vt:lpstr>
      <vt:lpstr>Tank–4!Print_Area</vt:lpstr>
      <vt:lpstr>Tank–5!Print_Area</vt:lpstr>
      <vt:lpstr>Tank–6!Print_Area</vt:lpstr>
      <vt:lpstr>School</vt:lpstr>
      <vt:lpstr>SCT_1</vt:lpstr>
      <vt:lpstr>SCT_2</vt:lpstr>
      <vt:lpstr>Tanks_1</vt:lpstr>
      <vt:lpstr>Tanks_2</vt:lpstr>
      <vt:lpstr>Tanks_3</vt:lpstr>
      <vt:lpstr>Tanks_4</vt:lpstr>
      <vt:lpstr>Tanks_5</vt:lpstr>
      <vt:lpstr>Tanks_6</vt:lpstr>
      <vt:lpstr>TitleRegion1.a20.g40.7</vt:lpstr>
      <vt:lpstr>Zones</vt:lpstr>
    </vt:vector>
  </TitlesOfParts>
  <Manager>TCEQ</Manager>
  <Company>TCEQ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TCEQ Form 20858 - Readily Available Permit: Simple Cycle Turbine</dc:title>
  <dc:subject>TCEQ - RAP: SCT</dc:subject>
  <dc:creator>TCEQ</dc:creator>
  <cp:keywords>RAP, EPN, SCT, turbine</cp:keywords>
  <cp:lastModifiedBy>Traci Spencer</cp:lastModifiedBy>
  <cp:lastPrinted>2019-10-03T16:41:48Z</cp:lastPrinted>
  <dcterms:created xsi:type="dcterms:W3CDTF">2017-02-23T18:37:17Z</dcterms:created>
  <dcterms:modified xsi:type="dcterms:W3CDTF">2023-12-11T14:49:12Z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Name">
    <vt:lpwstr>RAP-SCT</vt:lpwstr>
  </property>
  <property fmtid="{D5CDD505-2E9C-101B-9397-08002B2CF9AE}" pid="3" name="Version Number">
    <vt:lpwstr>3.3</vt:lpwstr>
  </property>
  <property fmtid="{D5CDD505-2E9C-101B-9397-08002B2CF9AE}" pid="4" name="Version Date">
    <vt:lpwstr>12/15/2023</vt:lpwstr>
  </property>
</Properties>
</file>